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955" activeTab="2"/>
  </bookViews>
  <sheets>
    <sheet name="SUM4.jed-komp." sheetId="1" r:id="rId1"/>
    <sheet name="SUM4.jed-grupe" sheetId="2" r:id="rId2"/>
    <sheet name="RALLY" sheetId="3" r:id="rId3"/>
    <sheet name="FINALE" sheetId="4" r:id="rId4"/>
  </sheets>
  <externalReferences>
    <externalReference r:id="rId7"/>
    <externalReference r:id="rId8"/>
    <externalReference r:id="rId9"/>
  </externalReferences>
  <definedNames>
    <definedName name="D">'[1]komiža'!#REF!</definedName>
    <definedName name="Delfin">'[3]Delfin'!$F$6</definedName>
    <definedName name="DPRVA">'[1]komiža'!#REF!</definedName>
    <definedName name="I_regata" localSheetId="3">'FINALE'!#REF!</definedName>
    <definedName name="I_regata" localSheetId="2">'RALLY'!#REF!</definedName>
    <definedName name="I_regata" localSheetId="1">'SUM4.jed-grupe'!#REF!</definedName>
    <definedName name="I_regata" localSheetId="0">'SUM4.jed-komp.'!#REF!</definedName>
    <definedName name="I_regata">#REF!</definedName>
    <definedName name="II_regata" localSheetId="3">'FINALE'!#REF!</definedName>
    <definedName name="II_regata" localSheetId="2">'RALLY'!#REF!</definedName>
    <definedName name="II_regata" localSheetId="1">'SUM4.jed-grupe'!#REF!</definedName>
    <definedName name="II_regata" localSheetId="0">'SUM4.jed-komp.'!#REF!</definedName>
    <definedName name="II_regata">#REF!</definedName>
    <definedName name="III_regata" localSheetId="3">'FINALE'!#REF!</definedName>
    <definedName name="III_regata" localSheetId="2">'RALLY'!#REF!</definedName>
    <definedName name="III_regata" localSheetId="1">'SUM4.jed-grupe'!#REF!</definedName>
    <definedName name="III_regata" localSheetId="0">'SUM4.jed-komp.'!#REF!</definedName>
    <definedName name="III_regata">#REF!</definedName>
    <definedName name="IREGATA">#REF!</definedName>
    <definedName name="Jv">'[1]komiža'!#REF!</definedName>
    <definedName name="OPEN1" localSheetId="3">'FINALE'!$B$12:$N$12</definedName>
    <definedName name="OPEN1" localSheetId="2">'RALLY'!#REF!</definedName>
    <definedName name="OPEN1" localSheetId="1">'SUM4.jed-grupe'!$B$13:$N$17</definedName>
    <definedName name="OPEN1" localSheetId="0">'SUM4.jed-komp.'!$B$14:$N$18</definedName>
    <definedName name="OPEN2" localSheetId="3">'FINALE'!#REF!</definedName>
    <definedName name="OPEN2" localSheetId="2">'RALLY'!#REF!</definedName>
    <definedName name="OPEN2" localSheetId="1">'SUM4.jed-grupe'!$B$17:$N$19</definedName>
    <definedName name="OPEN2" localSheetId="0">'SUM4.jed-komp.'!$B$18:$N$20</definedName>
    <definedName name="OPEN3" localSheetId="3">'FINALE'!$B$14:$N$15</definedName>
    <definedName name="OPEN3" localSheetId="2">'RALLY'!#REF!</definedName>
    <definedName name="OPEN3" localSheetId="1">'SUM4.jed-grupe'!$B$21:$N$23</definedName>
    <definedName name="OPEN3" localSheetId="0">'SUM4.jed-komp.'!$B$21:$N$23</definedName>
    <definedName name="OPEN4" localSheetId="3">'FINALE'!#REF!</definedName>
    <definedName name="OPEN4" localSheetId="2">'RALLY'!#REF!</definedName>
    <definedName name="OPEN4" localSheetId="1">'SUM4.jed-grupe'!#REF!</definedName>
    <definedName name="OPEN4" localSheetId="0">'SUM4.jed-komp.'!#REF!</definedName>
    <definedName name="OPEN4">'[2]1.jed-realno'!#REF!</definedName>
    <definedName name="OPEN5" localSheetId="3">'FINALE'!#REF!</definedName>
    <definedName name="OPEN5" localSheetId="2">'RALLY'!#REF!</definedName>
    <definedName name="OPEN5" localSheetId="1">'SUM4.jed-grupe'!#REF!</definedName>
    <definedName name="OPEN5" localSheetId="0">'SUM4.jed-komp.'!#REF!</definedName>
    <definedName name="OPEN5">'[2]1.jed-realno'!#REF!</definedName>
    <definedName name="ORC1" localSheetId="3">'FINALE'!#REF!</definedName>
    <definedName name="ORC1" localSheetId="2">'RALLY'!#REF!</definedName>
    <definedName name="ORC1" localSheetId="1">'SUM4.jed-grupe'!#REF!</definedName>
    <definedName name="ORC1" localSheetId="0">'SUM4.jed-komp.'!#REF!</definedName>
    <definedName name="ORC1">'[2]1.jed-realno'!#REF!</definedName>
    <definedName name="ORC2" localSheetId="3">'FINALE'!#REF!</definedName>
    <definedName name="ORC2" localSheetId="2">'RALLY'!#REF!</definedName>
    <definedName name="ORC2" localSheetId="1">'SUM4.jed-grupe'!#REF!</definedName>
    <definedName name="ORC2" localSheetId="0">'SUM4.jed-komp.'!#REF!</definedName>
    <definedName name="ORC2">'[2]1.jed-realno'!#REF!</definedName>
    <definedName name="ORCSORT" localSheetId="3">'FINALE'!#REF!</definedName>
    <definedName name="ORCSORT" localSheetId="2">'RALLY'!#REF!</definedName>
    <definedName name="ORCSORT" localSheetId="1">'SUM4.jed-grupe'!#REF!</definedName>
    <definedName name="ORCSORT" localSheetId="0">'SUM4.jed-komp.'!#REF!</definedName>
    <definedName name="ORCSORT">'[2]1.jed-realno'!#REF!</definedName>
    <definedName name="ORCSORT2" localSheetId="3">'FINALE'!#REF!</definedName>
    <definedName name="ORCSORT2" localSheetId="2">'RALLY'!#REF!</definedName>
    <definedName name="ORCSORT2" localSheetId="1">'SUM4.jed-grupe'!#REF!</definedName>
    <definedName name="ORCSORT2" localSheetId="0">'SUM4.jed-komp.'!#REF!</definedName>
    <definedName name="ORCSORT2">'[2]1.jed-realno'!#REF!</definedName>
    <definedName name="ORCSVI">#REF!</definedName>
    <definedName name="PRINOPEN" localSheetId="3">'FINALE'!$A$1:$N$15</definedName>
    <definedName name="PRINOPEN" localSheetId="2">'RALLY'!$A$1:$I$7</definedName>
    <definedName name="PRINOPEN" localSheetId="1">'SUM4.jed-grupe'!$A$1:$N$23</definedName>
    <definedName name="PRINOPEN" localSheetId="0">'SUM4.jed-komp.'!$A$1:$N$23</definedName>
    <definedName name="_xlnm.Print_Area" localSheetId="2">'RALLY'!$A$1:$I$7</definedName>
    <definedName name="_xlnm.Print_Area" localSheetId="1">'SUM4.jed-grupe'!$A$1:$AF$28</definedName>
    <definedName name="PRINTOPEN" localSheetId="3">'FINALE'!$A$9:$N$15</definedName>
    <definedName name="PRINTOPEN" localSheetId="2">'RALLY'!$A$6:$I$7</definedName>
    <definedName name="PRINTOPEN" localSheetId="1">'SUM4.jed-grupe'!$A$10:$N$23</definedName>
    <definedName name="PRINTOPEN" localSheetId="0">'SUM4.jed-komp.'!$A$11:$N$23</definedName>
    <definedName name="PRINTORC" localSheetId="3">'FINALE'!#REF!</definedName>
    <definedName name="PRINTORC" localSheetId="2">'RALLY'!#REF!</definedName>
    <definedName name="PRINTORC" localSheetId="1">'SUM4.jed-grupe'!#REF!</definedName>
    <definedName name="PRINTORC" localSheetId="0">'SUM4.jed-komp.'!#REF!</definedName>
    <definedName name="PRINTORC">'[2]1.jed-realno'!#REF!</definedName>
    <definedName name="REGATAI">#REF!</definedName>
    <definedName name="REGATAII">#REF!</definedName>
    <definedName name="REGATAIII">#REF!</definedName>
    <definedName name="slika">#REF!</definedName>
    <definedName name="START_I" localSheetId="3">'FINALE'!#REF!</definedName>
    <definedName name="START_I" localSheetId="2">'RALLY'!#REF!</definedName>
    <definedName name="START_I" localSheetId="1">'SUM4.jed-grupe'!#REF!</definedName>
    <definedName name="START_I" localSheetId="0">'SUM4.jed-komp.'!#REF!</definedName>
    <definedName name="START_I">#REF!</definedName>
    <definedName name="START_II" localSheetId="3">'FINALE'!#REF!</definedName>
    <definedName name="START_II" localSheetId="2">'RALLY'!#REF!</definedName>
    <definedName name="START_II" localSheetId="1">'SUM4.jed-grupe'!#REF!</definedName>
    <definedName name="START_II" localSheetId="0">'SUM4.jed-komp.'!#REF!</definedName>
    <definedName name="START_II">#REF!</definedName>
    <definedName name="START_III" localSheetId="3">'FINALE'!#REF!</definedName>
    <definedName name="START_III" localSheetId="2">'RALLY'!#REF!</definedName>
    <definedName name="START_III" localSheetId="1">'SUM4.jed-grupe'!#REF!</definedName>
    <definedName name="START_III" localSheetId="0">'SUM4.jed-komp.'!#REF!</definedName>
    <definedName name="START_III">#REF!</definedName>
    <definedName name="SVIORC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<sst xmlns="http://schemas.openxmlformats.org/spreadsheetml/2006/main" count="417" uniqueCount="117">
  <si>
    <t>JK Odisej</t>
  </si>
  <si>
    <t>RUTA</t>
  </si>
  <si>
    <t>DULJINA</t>
  </si>
  <si>
    <t xml:space="preserve">START </t>
  </si>
  <si>
    <t>DATUM</t>
  </si>
  <si>
    <t>1.</t>
  </si>
  <si>
    <t>2.</t>
  </si>
  <si>
    <t>3.</t>
  </si>
  <si>
    <t>Plas man</t>
  </si>
  <si>
    <t>IME BRODA</t>
  </si>
  <si>
    <t xml:space="preserve">ST. BR. </t>
  </si>
  <si>
    <t>KORMILAR</t>
  </si>
  <si>
    <t>GPH</t>
  </si>
  <si>
    <t>GR.</t>
  </si>
  <si>
    <t xml:space="preserve">Kompe </t>
  </si>
  <si>
    <t>1.JEDRENJE</t>
  </si>
  <si>
    <t>2.JEDRENJE</t>
  </si>
  <si>
    <t>3.JEDRENJE</t>
  </si>
  <si>
    <t>Ukupno 1+2+3</t>
  </si>
  <si>
    <t>s/Nm</t>
  </si>
  <si>
    <t>CILJ 1</t>
  </si>
  <si>
    <t>Jed. Vr.</t>
  </si>
  <si>
    <t>Kom. Vr.</t>
  </si>
  <si>
    <t>Nap.</t>
  </si>
  <si>
    <t>CILJ 2</t>
  </si>
  <si>
    <t>Bod.2</t>
  </si>
  <si>
    <t>CILJ 3</t>
  </si>
  <si>
    <t>JK ODISEJ</t>
  </si>
  <si>
    <t>ALTOPO</t>
  </si>
  <si>
    <t>MATJAŽ ZALETEL</t>
  </si>
  <si>
    <t>BORIS SMIRNOV</t>
  </si>
  <si>
    <t>SREČKO ŠKRLEC</t>
  </si>
  <si>
    <t>LEON POSEGA</t>
  </si>
  <si>
    <t>MARCEL ŠVAB</t>
  </si>
  <si>
    <t>MARKO MARINČEK</t>
  </si>
  <si>
    <t>LUKA RENKO</t>
  </si>
  <si>
    <t>SRČNA DAMA</t>
  </si>
  <si>
    <t>UROŠ LOKOŠEK</t>
  </si>
  <si>
    <t>NAUTICA</t>
  </si>
  <si>
    <t>DEJAN VOLK</t>
  </si>
  <si>
    <t>PIJA</t>
  </si>
  <si>
    <t>VOJKO ZAKRAJŠEK</t>
  </si>
  <si>
    <t>SIR FRANCISE</t>
  </si>
  <si>
    <t>TIP</t>
  </si>
  <si>
    <t>KLUB</t>
  </si>
  <si>
    <t>MIX</t>
  </si>
  <si>
    <t>Bod.G1</t>
  </si>
  <si>
    <t>BAVARIA 38M</t>
  </si>
  <si>
    <t>ELAN 38</t>
  </si>
  <si>
    <t>BENNETEAU 51</t>
  </si>
  <si>
    <t>ELAN 31 S</t>
  </si>
  <si>
    <t>ELAN 31S</t>
  </si>
  <si>
    <t>ELAN 31</t>
  </si>
  <si>
    <t>DNC</t>
  </si>
  <si>
    <t>Bod.G3</t>
  </si>
  <si>
    <t>4.JEDRENJE</t>
  </si>
  <si>
    <t>Bod.G4</t>
  </si>
  <si>
    <t>4.</t>
  </si>
  <si>
    <t>Ukupno 1-4</t>
  </si>
  <si>
    <t>FINALE</t>
  </si>
  <si>
    <t>Ukupno 1+2</t>
  </si>
  <si>
    <t>CILJ 4</t>
  </si>
  <si>
    <t xml:space="preserve">UKUPNI PLASMAN PO GRUPAMA </t>
  </si>
  <si>
    <t>Red.br.</t>
  </si>
  <si>
    <t>13. SPOMLADANSKI NAVTIČNI RALLY 2007</t>
  </si>
  <si>
    <t>Ravni Žakan-Levrnaka</t>
  </si>
  <si>
    <t>Ćuška - Žut</t>
  </si>
  <si>
    <t>Žut - Obum</t>
  </si>
  <si>
    <t>Obum - Murter</t>
  </si>
  <si>
    <t>07.5.2007.</t>
  </si>
  <si>
    <t>06.5.2007.</t>
  </si>
  <si>
    <t>MARKO NELEC</t>
  </si>
  <si>
    <t>ARGONIS</t>
  </si>
  <si>
    <t>MAGDALENA</t>
  </si>
  <si>
    <t>OSEKA</t>
  </si>
  <si>
    <t>UROŠ GROŠELJ</t>
  </si>
  <si>
    <t>BRANKA</t>
  </si>
  <si>
    <t>GALATHEA</t>
  </si>
  <si>
    <t>DUŠAN UŠENIČNIK</t>
  </si>
  <si>
    <t>BRAVO</t>
  </si>
  <si>
    <t>BOŠTJAN PODOBNIK</t>
  </si>
  <si>
    <t>INDIA</t>
  </si>
  <si>
    <t>DELTA</t>
  </si>
  <si>
    <t>GOLF</t>
  </si>
  <si>
    <t>HOTEL</t>
  </si>
  <si>
    <t>ANDREJ GOGALA</t>
  </si>
  <si>
    <t>ELAN 340</t>
  </si>
  <si>
    <t>ELAN 40</t>
  </si>
  <si>
    <t>SALONA 40</t>
  </si>
  <si>
    <t>SAS 39</t>
  </si>
  <si>
    <t>SUN ODISEY 37</t>
  </si>
  <si>
    <t>ELAN 434</t>
  </si>
  <si>
    <t>SUN ODIEY 37</t>
  </si>
  <si>
    <t>5. JEDRENJE</t>
  </si>
  <si>
    <t>Ukupno 1-5</t>
  </si>
  <si>
    <t>Bod.5</t>
  </si>
  <si>
    <t>5.JEDRENJE</t>
  </si>
  <si>
    <t>Bod.K5</t>
  </si>
  <si>
    <t>5.</t>
  </si>
  <si>
    <t>Murter - Biograd</t>
  </si>
  <si>
    <t>08.05.2007.</t>
  </si>
  <si>
    <t>CILJ 5</t>
  </si>
  <si>
    <t>CILJ</t>
  </si>
  <si>
    <t>Bod</t>
  </si>
  <si>
    <t>RAF</t>
  </si>
  <si>
    <t>DUŠAN UŠČENIČNIK</t>
  </si>
  <si>
    <t>Biograd - Planac - Biograd</t>
  </si>
  <si>
    <t>13. SPOMLADANSKA REGATA 2007</t>
  </si>
  <si>
    <t>Ukupno</t>
  </si>
  <si>
    <r>
      <t xml:space="preserve">UKUPNI PLASMAN po </t>
    </r>
    <r>
      <rPr>
        <b/>
        <i/>
        <sz val="10"/>
        <rFont val="Comic Sans MS"/>
        <family val="4"/>
      </rPr>
      <t>kompenziranom vremenu</t>
    </r>
  </si>
  <si>
    <t>PLASMAN PO GRUPAMA po kompenziranom vremenu</t>
  </si>
  <si>
    <t>SPOMLADANSKI NAUTIČNI RALLY 13. REGATA JK ODISEJ 2007</t>
  </si>
  <si>
    <t>Bodovi</t>
  </si>
  <si>
    <t>Jedrneje</t>
  </si>
  <si>
    <t>bod/5*7</t>
  </si>
  <si>
    <t>Igre i kviz</t>
  </si>
  <si>
    <t>bod/2*3</t>
  </si>
</sst>
</file>

<file path=xl/styles.xml><?xml version="1.0" encoding="utf-8"?>
<styleSheet xmlns="http://schemas.openxmlformats.org/spreadsheetml/2006/main">
  <numFmts count="7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m/d"/>
    <numFmt numFmtId="191" formatCode="0.00\ &quot;NM&quot;"/>
    <numFmt numFmtId="192" formatCode="0.0\ &quot;NM&quot;"/>
    <numFmt numFmtId="193" formatCode="[s]"/>
    <numFmt numFmtId="194" formatCode="mm/dd/yy"/>
    <numFmt numFmtId="195" formatCode="0.E+00"/>
    <numFmt numFmtId="196" formatCode="dd/mm/yyyy"/>
    <numFmt numFmtId="197" formatCode="mm/dd/yyyy"/>
    <numFmt numFmtId="198" formatCode="ss"/>
    <numFmt numFmtId="199" formatCode="0.00&quot;miljA&quot;"/>
    <numFmt numFmtId="200" formatCode="0.00&quot; - milja&quot;"/>
    <numFmt numFmtId="201" formatCode="0.0000000000"/>
    <numFmt numFmtId="202" formatCode="#,##0\ &quot;HRK&quot;;\-#,##0\ &quot;HRK&quot;"/>
    <numFmt numFmtId="203" formatCode="#,##0\ &quot;HRK&quot;;[Red]\-#,##0\ &quot;HRK&quot;"/>
    <numFmt numFmtId="204" formatCode="#,##0.00\ &quot;HRK&quot;;\-#,##0.00\ &quot;HRK&quot;"/>
    <numFmt numFmtId="205" formatCode="#,##0.00\ &quot;HRK&quot;;[Red]\-#,##0.00\ &quot;HRK&quot;"/>
    <numFmt numFmtId="206" formatCode="_-* #,##0\ &quot;HRK&quot;_-;\-* #,##0\ &quot;HRK&quot;_-;_-* &quot;-&quot;\ &quot;HRK&quot;_-;_-@_-"/>
    <numFmt numFmtId="207" formatCode="_-* #,##0\ _H_R_K_-;\-* #,##0\ _H_R_K_-;_-* &quot;-&quot;\ _H_R_K_-;_-@_-"/>
    <numFmt numFmtId="208" formatCode="_-* #,##0.00\ &quot;HRK&quot;_-;\-* #,##0.00\ &quot;HRK&quot;_-;_-* &quot;-&quot;??\ &quot;HRK&quot;_-;_-@_-"/>
    <numFmt numFmtId="209" formatCode="_-* #,##0.00\ _H_R_K_-;\-* #,##0.00\ _H_R_K_-;_-* &quot;-&quot;??\ _H_R_K_-;_-@_-"/>
    <numFmt numFmtId="210" formatCode="@\ \ "/>
    <numFmt numFmtId="211" formatCode="00"/>
    <numFmt numFmtId="212" formatCode="yyyy"/>
    <numFmt numFmtId="213" formatCode="#,##0.0000"/>
    <numFmt numFmtId="214" formatCode="\ hh:mm:ss"/>
    <numFmt numFmtId="215" formatCode="0.00&quot;-milja&quot;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_-* #,##0.0_-;\-* #,##0.0_-;_-* &quot;-&quot;?_-;_-@_-"/>
    <numFmt numFmtId="225" formatCode="mmm/yyyy"/>
    <numFmt numFmtId="226" formatCode="0.0\ &quot;Nm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b/>
      <sz val="12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2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0"/>
      <name val="Arial"/>
      <family val="0"/>
    </font>
    <font>
      <b/>
      <i/>
      <sz val="10"/>
      <name val="Comic Sans MS"/>
      <family val="4"/>
    </font>
    <font>
      <b/>
      <i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21" applyFont="1" applyFill="1">
      <alignment/>
      <protection/>
    </xf>
    <xf numFmtId="0" fontId="6" fillId="0" borderId="0" xfId="2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left"/>
      <protection/>
    </xf>
    <xf numFmtId="183" fontId="5" fillId="0" borderId="0" xfId="21" applyNumberFormat="1" applyFont="1" applyFill="1" applyAlignment="1">
      <alignment horizontal="left"/>
      <protection/>
    </xf>
    <xf numFmtId="182" fontId="5" fillId="0" borderId="0" xfId="21" applyNumberFormat="1" applyFont="1" applyFill="1" applyAlignment="1">
      <alignment horizontal="left"/>
      <protection/>
    </xf>
    <xf numFmtId="0" fontId="8" fillId="0" borderId="0" xfId="21" applyFont="1" applyFill="1">
      <alignment/>
      <protection/>
    </xf>
    <xf numFmtId="0" fontId="9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center"/>
      <protection/>
    </xf>
    <xf numFmtId="183" fontId="5" fillId="0" borderId="0" xfId="21" applyNumberFormat="1" applyFont="1" applyFill="1" applyAlignment="1">
      <alignment horizontal="center"/>
      <protection/>
    </xf>
    <xf numFmtId="182" fontId="5" fillId="0" borderId="0" xfId="21" applyNumberFormat="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left"/>
      <protection/>
    </xf>
    <xf numFmtId="0" fontId="11" fillId="0" borderId="0" xfId="21" applyFont="1" applyFill="1" applyAlignment="1">
      <alignment horizontal="right"/>
      <protection/>
    </xf>
    <xf numFmtId="0" fontId="11" fillId="0" borderId="0" xfId="21" applyFont="1" applyFill="1" applyAlignment="1">
      <alignment horizontal="center"/>
      <protection/>
    </xf>
    <xf numFmtId="20" fontId="11" fillId="0" borderId="0" xfId="21" applyNumberFormat="1" applyFont="1" applyFill="1" applyAlignment="1">
      <alignment horizontal="center"/>
      <protection/>
    </xf>
    <xf numFmtId="14" fontId="11" fillId="0" borderId="0" xfId="21" applyNumberFormat="1" applyFont="1" applyFill="1" applyAlignment="1">
      <alignment horizontal="center"/>
      <protection/>
    </xf>
    <xf numFmtId="14" fontId="11" fillId="0" borderId="0" xfId="21" applyNumberFormat="1" applyFont="1" applyFill="1" applyAlignment="1">
      <alignment horizontal="left"/>
      <protection/>
    </xf>
    <xf numFmtId="0" fontId="12" fillId="0" borderId="1" xfId="21" applyFont="1" applyFill="1" applyBorder="1" applyAlignment="1">
      <alignment horizontal="left"/>
      <protection/>
    </xf>
    <xf numFmtId="183" fontId="10" fillId="0" borderId="0" xfId="21" applyNumberFormat="1" applyFont="1" applyFill="1" applyAlignment="1">
      <alignment horizontal="center"/>
      <protection/>
    </xf>
    <xf numFmtId="182" fontId="10" fillId="0" borderId="0" xfId="21" applyNumberFormat="1" applyFont="1" applyFill="1" applyAlignment="1">
      <alignment horizontal="center"/>
      <protection/>
    </xf>
    <xf numFmtId="182" fontId="11" fillId="0" borderId="2" xfId="21" applyNumberFormat="1" applyFont="1" applyFill="1" applyBorder="1" applyAlignment="1">
      <alignment horizontal="center" vertical="center" wrapText="1"/>
      <protection/>
    </xf>
    <xf numFmtId="182" fontId="10" fillId="0" borderId="3" xfId="21" applyNumberFormat="1" applyFont="1" applyFill="1" applyBorder="1" applyAlignment="1">
      <alignment horizontal="center" vertical="center" wrapText="1"/>
      <protection/>
    </xf>
    <xf numFmtId="0" fontId="14" fillId="0" borderId="4" xfId="21" applyFont="1" applyFill="1" applyBorder="1" applyAlignment="1">
      <alignment horizontal="center" vertical="center"/>
      <protection/>
    </xf>
    <xf numFmtId="0" fontId="14" fillId="0" borderId="5" xfId="21" applyFont="1" applyFill="1" applyBorder="1" applyAlignment="1">
      <alignment horizontal="center"/>
      <protection/>
    </xf>
    <xf numFmtId="0" fontId="14" fillId="0" borderId="6" xfId="21" applyFont="1" applyFill="1" applyBorder="1" applyAlignment="1">
      <alignment horizontal="center"/>
      <protection/>
    </xf>
    <xf numFmtId="0" fontId="13" fillId="0" borderId="7" xfId="21" applyFont="1" applyFill="1" applyBorder="1" applyAlignment="1">
      <alignment horizontal="center"/>
      <protection/>
    </xf>
    <xf numFmtId="0" fontId="11" fillId="0" borderId="8" xfId="22" applyFont="1" applyBorder="1" applyAlignment="1">
      <alignment horizontal="center"/>
      <protection/>
    </xf>
    <xf numFmtId="21" fontId="10" fillId="2" borderId="9" xfId="21" applyNumberFormat="1" applyFont="1" applyFill="1" applyBorder="1" applyAlignment="1">
      <alignment horizontal="center"/>
      <protection/>
    </xf>
    <xf numFmtId="0" fontId="11" fillId="0" borderId="10" xfId="21" applyFont="1" applyFill="1" applyBorder="1" applyAlignment="1">
      <alignment horizontal="center"/>
      <protection/>
    </xf>
    <xf numFmtId="0" fontId="11" fillId="0" borderId="11" xfId="22" applyFont="1" applyBorder="1" applyAlignment="1">
      <alignment horizontal="center"/>
      <protection/>
    </xf>
    <xf numFmtId="46" fontId="10" fillId="2" borderId="12" xfId="21" applyNumberFormat="1" applyFont="1" applyFill="1" applyBorder="1" applyAlignment="1">
      <alignment horizontal="center"/>
      <protection/>
    </xf>
    <xf numFmtId="0" fontId="11" fillId="0" borderId="11" xfId="2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0" fillId="0" borderId="13" xfId="21" applyFont="1" applyFill="1" applyBorder="1">
      <alignment/>
      <protection/>
    </xf>
    <xf numFmtId="0" fontId="10" fillId="0" borderId="9" xfId="21" applyFont="1" applyFill="1" applyBorder="1" applyAlignment="1">
      <alignment horizontal="left"/>
      <protection/>
    </xf>
    <xf numFmtId="0" fontId="10" fillId="0" borderId="14" xfId="21" applyFont="1" applyFill="1" applyBorder="1" applyAlignment="1">
      <alignment horizontal="left"/>
      <protection/>
    </xf>
    <xf numFmtId="182" fontId="10" fillId="0" borderId="14" xfId="21" applyNumberFormat="1" applyFont="1" applyFill="1" applyBorder="1" applyAlignment="1">
      <alignment horizontal="center"/>
      <protection/>
    </xf>
    <xf numFmtId="21" fontId="10" fillId="0" borderId="15" xfId="21" applyNumberFormat="1" applyFont="1" applyFill="1" applyBorder="1" applyAlignment="1">
      <alignment horizontal="center"/>
      <protection/>
    </xf>
    <xf numFmtId="46" fontId="10" fillId="0" borderId="16" xfId="21" applyNumberFormat="1" applyFont="1" applyFill="1" applyBorder="1" applyAlignment="1">
      <alignment horizontal="center"/>
      <protection/>
    </xf>
    <xf numFmtId="21" fontId="10" fillId="0" borderId="9" xfId="21" applyNumberFormat="1" applyFont="1" applyFill="1" applyBorder="1" applyAlignment="1">
      <alignment horizontal="center"/>
      <protection/>
    </xf>
    <xf numFmtId="21" fontId="10" fillId="0" borderId="17" xfId="21" applyNumberFormat="1" applyFont="1" applyFill="1" applyBorder="1" applyAlignment="1">
      <alignment horizontal="center"/>
      <protection/>
    </xf>
    <xf numFmtId="0" fontId="11" fillId="0" borderId="18" xfId="21" applyFont="1" applyFill="1" applyBorder="1" applyAlignment="1">
      <alignment horizontal="center"/>
      <protection/>
    </xf>
    <xf numFmtId="46" fontId="10" fillId="0" borderId="12" xfId="21" applyNumberFormat="1" applyFont="1" applyFill="1" applyBorder="1" applyAlignment="1">
      <alignment horizontal="center"/>
      <protection/>
    </xf>
    <xf numFmtId="21" fontId="11" fillId="0" borderId="19" xfId="21" applyNumberFormat="1" applyFont="1" applyFill="1" applyBorder="1" applyAlignment="1">
      <alignment horizontal="center"/>
      <protection/>
    </xf>
    <xf numFmtId="0" fontId="11" fillId="0" borderId="12" xfId="21" applyFont="1" applyFill="1" applyBorder="1" applyAlignment="1">
      <alignment horizontal="center"/>
      <protection/>
    </xf>
    <xf numFmtId="0" fontId="11" fillId="0" borderId="20" xfId="21" applyFont="1" applyFill="1" applyBorder="1" applyAlignment="1">
      <alignment horizontal="center"/>
      <protection/>
    </xf>
    <xf numFmtId="21" fontId="10" fillId="0" borderId="21" xfId="21" applyNumberFormat="1" applyFont="1" applyFill="1" applyBorder="1" applyAlignment="1">
      <alignment horizontal="center"/>
      <protection/>
    </xf>
    <xf numFmtId="0" fontId="10" fillId="0" borderId="9" xfId="21" applyFont="1" applyFill="1" applyBorder="1" applyAlignment="1">
      <alignment horizontal="center"/>
      <protection/>
    </xf>
    <xf numFmtId="0" fontId="11" fillId="0" borderId="22" xfId="22" applyFont="1" applyBorder="1" applyAlignment="1">
      <alignment horizontal="center"/>
      <protection/>
    </xf>
    <xf numFmtId="0" fontId="10" fillId="0" borderId="23" xfId="21" applyFont="1" applyFill="1" applyBorder="1">
      <alignment/>
      <protection/>
    </xf>
    <xf numFmtId="0" fontId="10" fillId="0" borderId="24" xfId="21" applyFont="1" applyFill="1" applyBorder="1" applyAlignment="1">
      <alignment horizontal="center"/>
      <protection/>
    </xf>
    <xf numFmtId="0" fontId="10" fillId="0" borderId="24" xfId="21" applyFont="1" applyFill="1" applyBorder="1" applyAlignment="1">
      <alignment horizontal="left"/>
      <protection/>
    </xf>
    <xf numFmtId="21" fontId="10" fillId="0" borderId="25" xfId="21" applyNumberFormat="1" applyFont="1" applyFill="1" applyBorder="1" applyAlignment="1">
      <alignment horizontal="center"/>
      <protection/>
    </xf>
    <xf numFmtId="0" fontId="11" fillId="0" borderId="26" xfId="22" applyFont="1" applyBorder="1" applyAlignment="1">
      <alignment horizontal="center"/>
      <protection/>
    </xf>
    <xf numFmtId="0" fontId="10" fillId="0" borderId="27" xfId="21" applyFont="1" applyFill="1" applyBorder="1">
      <alignment/>
      <protection/>
    </xf>
    <xf numFmtId="0" fontId="10" fillId="0" borderId="5" xfId="21" applyFont="1" applyFill="1" applyBorder="1" applyAlignment="1">
      <alignment horizontal="center"/>
      <protection/>
    </xf>
    <xf numFmtId="0" fontId="10" fillId="0" borderId="5" xfId="21" applyFont="1" applyFill="1" applyBorder="1" applyAlignment="1">
      <alignment horizontal="left"/>
      <protection/>
    </xf>
    <xf numFmtId="0" fontId="10" fillId="0" borderId="7" xfId="21" applyFont="1" applyFill="1" applyBorder="1" applyAlignment="1">
      <alignment horizontal="left"/>
      <protection/>
    </xf>
    <xf numFmtId="182" fontId="10" fillId="0" borderId="7" xfId="21" applyNumberFormat="1" applyFont="1" applyFill="1" applyBorder="1" applyAlignment="1">
      <alignment horizontal="center"/>
      <protection/>
    </xf>
    <xf numFmtId="21" fontId="10" fillId="0" borderId="4" xfId="21" applyNumberFormat="1" applyFont="1" applyFill="1" applyBorder="1" applyAlignment="1">
      <alignment horizontal="center"/>
      <protection/>
    </xf>
    <xf numFmtId="46" fontId="10" fillId="0" borderId="5" xfId="21" applyNumberFormat="1" applyFont="1" applyFill="1" applyBorder="1" applyAlignment="1">
      <alignment horizontal="center"/>
      <protection/>
    </xf>
    <xf numFmtId="0" fontId="11" fillId="0" borderId="7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21" fontId="11" fillId="0" borderId="15" xfId="21" applyNumberFormat="1" applyFont="1" applyFill="1" applyBorder="1" applyAlignment="1">
      <alignment horizontal="center"/>
      <protection/>
    </xf>
    <xf numFmtId="21" fontId="10" fillId="0" borderId="28" xfId="21" applyNumberFormat="1" applyFont="1" applyFill="1" applyBorder="1" applyAlignment="1">
      <alignment horizontal="center"/>
      <protection/>
    </xf>
    <xf numFmtId="46" fontId="10" fillId="2" borderId="29" xfId="21" applyNumberFormat="1" applyFont="1" applyFill="1" applyBorder="1" applyAlignment="1">
      <alignment horizontal="center"/>
      <protection/>
    </xf>
    <xf numFmtId="0" fontId="10" fillId="0" borderId="23" xfId="21" applyFont="1" applyFill="1" applyBorder="1" applyAlignment="1">
      <alignment horizontal="center"/>
      <protection/>
    </xf>
    <xf numFmtId="182" fontId="10" fillId="0" borderId="30" xfId="21" applyNumberFormat="1" applyFont="1" applyFill="1" applyBorder="1" applyAlignment="1">
      <alignment horizontal="center"/>
      <protection/>
    </xf>
    <xf numFmtId="46" fontId="10" fillId="0" borderId="28" xfId="21" applyNumberFormat="1" applyFont="1" applyFill="1" applyBorder="1" applyAlignment="1">
      <alignment horizontal="center"/>
      <protection/>
    </xf>
    <xf numFmtId="21" fontId="10" fillId="0" borderId="0" xfId="21" applyNumberFormat="1" applyFont="1" applyFill="1" applyBorder="1" applyAlignment="1">
      <alignment horizontal="center"/>
      <protection/>
    </xf>
    <xf numFmtId="0" fontId="11" fillId="0" borderId="31" xfId="21" applyFont="1" applyFill="1" applyBorder="1" applyAlignment="1">
      <alignment horizontal="center"/>
      <protection/>
    </xf>
    <xf numFmtId="46" fontId="10" fillId="0" borderId="32" xfId="21" applyNumberFormat="1" applyFont="1" applyFill="1" applyBorder="1" applyAlignment="1">
      <alignment horizontal="center"/>
      <protection/>
    </xf>
    <xf numFmtId="21" fontId="10" fillId="0" borderId="24" xfId="21" applyNumberFormat="1" applyFont="1" applyFill="1" applyBorder="1" applyAlignment="1">
      <alignment horizontal="center"/>
      <protection/>
    </xf>
    <xf numFmtId="21" fontId="11" fillId="0" borderId="33" xfId="21" applyNumberFormat="1" applyFont="1" applyFill="1" applyBorder="1" applyAlignment="1">
      <alignment horizontal="center"/>
      <protection/>
    </xf>
    <xf numFmtId="0" fontId="11" fillId="0" borderId="32" xfId="21" applyFont="1" applyFill="1" applyBorder="1" applyAlignment="1">
      <alignment horizontal="center"/>
      <protection/>
    </xf>
    <xf numFmtId="0" fontId="11" fillId="0" borderId="34" xfId="21" applyFont="1" applyFill="1" applyBorder="1" applyAlignment="1">
      <alignment horizontal="center"/>
      <protection/>
    </xf>
    <xf numFmtId="0" fontId="10" fillId="0" borderId="13" xfId="22" applyFont="1" applyFill="1" applyBorder="1">
      <alignment/>
      <protection/>
    </xf>
    <xf numFmtId="0" fontId="10" fillId="0" borderId="9" xfId="22" applyFont="1" applyFill="1" applyBorder="1" applyAlignment="1">
      <alignment horizontal="center"/>
      <protection/>
    </xf>
    <xf numFmtId="0" fontId="10" fillId="0" borderId="14" xfId="22" applyFont="1" applyFill="1" applyBorder="1">
      <alignment/>
      <protection/>
    </xf>
    <xf numFmtId="2" fontId="10" fillId="0" borderId="13" xfId="22" applyNumberFormat="1" applyFont="1" applyFill="1" applyBorder="1">
      <alignment/>
      <protection/>
    </xf>
    <xf numFmtId="0" fontId="11" fillId="0" borderId="9" xfId="22" applyFont="1" applyFill="1" applyBorder="1" applyAlignment="1">
      <alignment horizontal="center"/>
      <protection/>
    </xf>
    <xf numFmtId="0" fontId="10" fillId="0" borderId="9" xfId="22" applyFont="1" applyFill="1" applyBorder="1">
      <alignment/>
      <protection/>
    </xf>
    <xf numFmtId="0" fontId="10" fillId="0" borderId="0" xfId="22" applyFont="1" applyFill="1" applyBorder="1">
      <alignment/>
      <protection/>
    </xf>
    <xf numFmtId="2" fontId="10" fillId="0" borderId="23" xfId="22" applyNumberFormat="1" applyFont="1" applyFill="1" applyBorder="1">
      <alignment/>
      <protection/>
    </xf>
    <xf numFmtId="0" fontId="11" fillId="0" borderId="24" xfId="22" applyFont="1" applyFill="1" applyBorder="1" applyAlignment="1">
      <alignment horizontal="center"/>
      <protection/>
    </xf>
    <xf numFmtId="0" fontId="10" fillId="0" borderId="23" xfId="22" applyFont="1" applyFill="1" applyBorder="1">
      <alignment/>
      <protection/>
    </xf>
    <xf numFmtId="0" fontId="10" fillId="0" borderId="24" xfId="22" applyFont="1" applyFill="1" applyBorder="1" applyAlignment="1">
      <alignment horizontal="center"/>
      <protection/>
    </xf>
    <xf numFmtId="0" fontId="10" fillId="0" borderId="30" xfId="22" applyFont="1" applyFill="1" applyBorder="1">
      <alignment/>
      <protection/>
    </xf>
    <xf numFmtId="0" fontId="10" fillId="0" borderId="7" xfId="22" applyFont="1" applyFill="1" applyBorder="1">
      <alignment/>
      <protection/>
    </xf>
    <xf numFmtId="0" fontId="11" fillId="0" borderId="5" xfId="22" applyFont="1" applyFill="1" applyBorder="1" applyAlignment="1">
      <alignment horizontal="center"/>
      <protection/>
    </xf>
    <xf numFmtId="182" fontId="11" fillId="2" borderId="2" xfId="21" applyNumberFormat="1" applyFont="1" applyFill="1" applyBorder="1" applyAlignment="1">
      <alignment horizontal="center" vertical="center" wrapText="1"/>
      <protection/>
    </xf>
    <xf numFmtId="182" fontId="10" fillId="2" borderId="3" xfId="21" applyNumberFormat="1" applyFont="1" applyFill="1" applyBorder="1" applyAlignment="1">
      <alignment horizontal="center" vertical="center" wrapText="1"/>
      <protection/>
    </xf>
    <xf numFmtId="0" fontId="14" fillId="2" borderId="4" xfId="21" applyFont="1" applyFill="1" applyBorder="1" applyAlignment="1">
      <alignment horizontal="center" vertical="center"/>
      <protection/>
    </xf>
    <xf numFmtId="0" fontId="14" fillId="2" borderId="5" xfId="21" applyFont="1" applyFill="1" applyBorder="1" applyAlignment="1">
      <alignment horizontal="center"/>
      <protection/>
    </xf>
    <xf numFmtId="0" fontId="14" fillId="2" borderId="6" xfId="21" applyFont="1" applyFill="1" applyBorder="1" applyAlignment="1">
      <alignment horizontal="center"/>
      <protection/>
    </xf>
    <xf numFmtId="0" fontId="13" fillId="2" borderId="7" xfId="21" applyFont="1" applyFill="1" applyBorder="1" applyAlignment="1">
      <alignment horizontal="center"/>
      <protection/>
    </xf>
    <xf numFmtId="0" fontId="10" fillId="0" borderId="12" xfId="21" applyFont="1" applyFill="1" applyBorder="1" applyAlignment="1">
      <alignment horizontal="center"/>
      <protection/>
    </xf>
    <xf numFmtId="0" fontId="10" fillId="0" borderId="18" xfId="21" applyFont="1" applyFill="1" applyBorder="1" applyAlignment="1">
      <alignment horizontal="left"/>
      <protection/>
    </xf>
    <xf numFmtId="2" fontId="10" fillId="0" borderId="35" xfId="22" applyNumberFormat="1" applyFont="1" applyFill="1" applyBorder="1">
      <alignment/>
      <protection/>
    </xf>
    <xf numFmtId="182" fontId="10" fillId="0" borderId="18" xfId="21" applyNumberFormat="1" applyFont="1" applyFill="1" applyBorder="1" applyAlignment="1">
      <alignment horizontal="center"/>
      <protection/>
    </xf>
    <xf numFmtId="21" fontId="10" fillId="0" borderId="19" xfId="21" applyNumberFormat="1" applyFont="1" applyFill="1" applyBorder="1" applyAlignment="1">
      <alignment horizontal="center"/>
      <protection/>
    </xf>
    <xf numFmtId="21" fontId="10" fillId="0" borderId="12" xfId="21" applyNumberFormat="1" applyFont="1" applyFill="1" applyBorder="1" applyAlignment="1">
      <alignment horizontal="center"/>
      <protection/>
    </xf>
    <xf numFmtId="0" fontId="10" fillId="0" borderId="12" xfId="22" applyFont="1" applyFill="1" applyBorder="1" applyAlignment="1">
      <alignment horizontal="center"/>
      <protection/>
    </xf>
    <xf numFmtId="0" fontId="10" fillId="0" borderId="12" xfId="22" applyFont="1" applyFill="1" applyBorder="1">
      <alignment/>
      <protection/>
    </xf>
    <xf numFmtId="0" fontId="11" fillId="0" borderId="36" xfId="22" applyFont="1" applyBorder="1" applyAlignment="1">
      <alignment horizontal="center"/>
      <protection/>
    </xf>
    <xf numFmtId="0" fontId="10" fillId="0" borderId="36" xfId="22" applyFont="1" applyFill="1" applyBorder="1">
      <alignment/>
      <protection/>
    </xf>
    <xf numFmtId="0" fontId="10" fillId="0" borderId="36" xfId="22" applyFont="1" applyFill="1" applyBorder="1" applyAlignment="1">
      <alignment horizontal="center"/>
      <protection/>
    </xf>
    <xf numFmtId="0" fontId="10" fillId="0" borderId="36" xfId="21" applyFont="1" applyFill="1" applyBorder="1" applyAlignment="1">
      <alignment horizontal="left"/>
      <protection/>
    </xf>
    <xf numFmtId="2" fontId="10" fillId="0" borderId="36" xfId="22" applyNumberFormat="1" applyFont="1" applyFill="1" applyBorder="1">
      <alignment/>
      <protection/>
    </xf>
    <xf numFmtId="0" fontId="11" fillId="0" borderId="36" xfId="22" applyFont="1" applyFill="1" applyBorder="1" applyAlignment="1">
      <alignment horizontal="center"/>
      <protection/>
    </xf>
    <xf numFmtId="182" fontId="10" fillId="0" borderId="36" xfId="21" applyNumberFormat="1" applyFont="1" applyFill="1" applyBorder="1" applyAlignment="1">
      <alignment horizontal="center"/>
      <protection/>
    </xf>
    <xf numFmtId="21" fontId="10" fillId="0" borderId="36" xfId="21" applyNumberFormat="1" applyFont="1" applyFill="1" applyBorder="1" applyAlignment="1">
      <alignment horizontal="center"/>
      <protection/>
    </xf>
    <xf numFmtId="46" fontId="10" fillId="0" borderId="36" xfId="21" applyNumberFormat="1" applyFont="1" applyFill="1" applyBorder="1" applyAlignment="1">
      <alignment horizontal="center"/>
      <protection/>
    </xf>
    <xf numFmtId="0" fontId="11" fillId="0" borderId="36" xfId="21" applyFont="1" applyFill="1" applyBorder="1" applyAlignment="1">
      <alignment horizontal="center"/>
      <protection/>
    </xf>
    <xf numFmtId="0" fontId="10" fillId="0" borderId="36" xfId="21" applyFont="1" applyFill="1" applyBorder="1">
      <alignment/>
      <protection/>
    </xf>
    <xf numFmtId="0" fontId="10" fillId="0" borderId="36" xfId="21" applyFont="1" applyFill="1" applyBorder="1" applyAlignment="1">
      <alignment horizontal="center"/>
      <protection/>
    </xf>
    <xf numFmtId="2" fontId="10" fillId="0" borderId="13" xfId="22" applyNumberFormat="1" applyFont="1" applyFill="1" applyBorder="1" applyAlignment="1">
      <alignment horizontal="center"/>
      <protection/>
    </xf>
    <xf numFmtId="2" fontId="10" fillId="0" borderId="23" xfId="22" applyNumberFormat="1" applyFont="1" applyFill="1" applyBorder="1" applyAlignment="1">
      <alignment horizontal="center"/>
      <protection/>
    </xf>
    <xf numFmtId="2" fontId="10" fillId="0" borderId="36" xfId="22" applyNumberFormat="1" applyFont="1" applyFill="1" applyBorder="1" applyAlignment="1">
      <alignment horizontal="center"/>
      <protection/>
    </xf>
    <xf numFmtId="2" fontId="10" fillId="0" borderId="35" xfId="22" applyNumberFormat="1" applyFont="1" applyFill="1" applyBorder="1" applyAlignment="1">
      <alignment horizontal="center"/>
      <protection/>
    </xf>
    <xf numFmtId="2" fontId="10" fillId="0" borderId="9" xfId="22" applyNumberFormat="1" applyFont="1" applyFill="1" applyBorder="1" applyAlignment="1">
      <alignment horizontal="center"/>
      <protection/>
    </xf>
    <xf numFmtId="46" fontId="10" fillId="0" borderId="29" xfId="21" applyNumberFormat="1" applyFont="1" applyFill="1" applyBorder="1" applyAlignment="1">
      <alignment horizontal="center"/>
      <protection/>
    </xf>
    <xf numFmtId="21" fontId="10" fillId="0" borderId="6" xfId="21" applyNumberFormat="1" applyFont="1" applyFill="1" applyBorder="1" applyAlignment="1">
      <alignment horizontal="center"/>
      <protection/>
    </xf>
    <xf numFmtId="21" fontId="10" fillId="0" borderId="5" xfId="21" applyNumberFormat="1" applyFont="1" applyFill="1" applyBorder="1" applyAlignment="1">
      <alignment horizontal="center"/>
      <protection/>
    </xf>
    <xf numFmtId="0" fontId="11" fillId="0" borderId="37" xfId="21" applyFont="1" applyFill="1" applyBorder="1" applyAlignment="1">
      <alignment horizontal="center"/>
      <protection/>
    </xf>
    <xf numFmtId="21" fontId="11" fillId="0" borderId="38" xfId="21" applyNumberFormat="1" applyFont="1" applyFill="1" applyBorder="1" applyAlignment="1">
      <alignment horizontal="center"/>
      <protection/>
    </xf>
    <xf numFmtId="0" fontId="11" fillId="0" borderId="29" xfId="21" applyFont="1" applyFill="1" applyBorder="1" applyAlignment="1">
      <alignment horizontal="center"/>
      <protection/>
    </xf>
    <xf numFmtId="21" fontId="11" fillId="0" borderId="4" xfId="21" applyNumberFormat="1" applyFont="1" applyFill="1" applyBorder="1" applyAlignment="1">
      <alignment horizontal="center"/>
      <protection/>
    </xf>
    <xf numFmtId="0" fontId="11" fillId="0" borderId="5" xfId="2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center"/>
      <protection/>
    </xf>
    <xf numFmtId="21" fontId="11" fillId="0" borderId="36" xfId="21" applyNumberFormat="1" applyFont="1" applyFill="1" applyBorder="1" applyAlignment="1">
      <alignment horizontal="center"/>
      <protection/>
    </xf>
    <xf numFmtId="46" fontId="10" fillId="0" borderId="39" xfId="21" applyNumberFormat="1" applyFont="1" applyFill="1" applyBorder="1" applyAlignment="1">
      <alignment horizontal="center"/>
      <protection/>
    </xf>
    <xf numFmtId="21" fontId="10" fillId="0" borderId="29" xfId="21" applyNumberFormat="1" applyFont="1" applyFill="1" applyBorder="1" applyAlignment="1">
      <alignment horizontal="center"/>
      <protection/>
    </xf>
    <xf numFmtId="46" fontId="10" fillId="0" borderId="35" xfId="21" applyNumberFormat="1" applyFont="1" applyFill="1" applyBorder="1" applyAlignment="1">
      <alignment horizontal="center"/>
      <protection/>
    </xf>
    <xf numFmtId="46" fontId="10" fillId="0" borderId="40" xfId="21" applyNumberFormat="1" applyFont="1" applyFill="1" applyBorder="1" applyAlignment="1">
      <alignment horizontal="center"/>
      <protection/>
    </xf>
    <xf numFmtId="46" fontId="10" fillId="0" borderId="27" xfId="21" applyNumberFormat="1" applyFont="1" applyFill="1" applyBorder="1" applyAlignment="1">
      <alignment horizontal="center"/>
      <protection/>
    </xf>
    <xf numFmtId="226" fontId="11" fillId="0" borderId="0" xfId="21" applyNumberFormat="1" applyFont="1" applyFill="1" applyAlignment="1">
      <alignment horizontal="left"/>
      <protection/>
    </xf>
    <xf numFmtId="21" fontId="10" fillId="0" borderId="38" xfId="21" applyNumberFormat="1" applyFont="1" applyFill="1" applyBorder="1" applyAlignment="1">
      <alignment horizontal="center"/>
      <protection/>
    </xf>
    <xf numFmtId="21" fontId="10" fillId="0" borderId="33" xfId="21" applyNumberFormat="1" applyFont="1" applyFill="1" applyBorder="1" applyAlignment="1">
      <alignment horizontal="center"/>
      <protection/>
    </xf>
    <xf numFmtId="0" fontId="17" fillId="0" borderId="1" xfId="21" applyFont="1" applyFill="1" applyBorder="1" applyAlignment="1">
      <alignment horizontal="left"/>
      <protection/>
    </xf>
    <xf numFmtId="2" fontId="10" fillId="0" borderId="27" xfId="22" applyNumberFormat="1" applyFont="1" applyFill="1" applyBorder="1">
      <alignment/>
      <protection/>
    </xf>
    <xf numFmtId="21" fontId="10" fillId="0" borderId="41" xfId="21" applyNumberFormat="1" applyFont="1" applyFill="1" applyBorder="1" applyAlignment="1">
      <alignment horizontal="center"/>
      <protection/>
    </xf>
    <xf numFmtId="0" fontId="10" fillId="0" borderId="0" xfId="21" applyFont="1" applyFill="1" applyAlignment="1">
      <alignment horizontal="right"/>
      <protection/>
    </xf>
    <xf numFmtId="20" fontId="10" fillId="0" borderId="0" xfId="21" applyNumberFormat="1" applyFont="1" applyFill="1" applyAlignment="1">
      <alignment horizontal="center"/>
      <protection/>
    </xf>
    <xf numFmtId="14" fontId="10" fillId="0" borderId="0" xfId="21" applyNumberFormat="1" applyFont="1" applyFill="1" applyAlignment="1">
      <alignment horizontal="center"/>
      <protection/>
    </xf>
    <xf numFmtId="226" fontId="10" fillId="0" borderId="0" xfId="21" applyNumberFormat="1" applyFont="1" applyFill="1" applyAlignment="1">
      <alignment horizontal="left"/>
      <protection/>
    </xf>
    <xf numFmtId="21" fontId="10" fillId="0" borderId="35" xfId="21" applyNumberFormat="1" applyFont="1" applyFill="1" applyBorder="1" applyAlignment="1">
      <alignment horizontal="center"/>
      <protection/>
    </xf>
    <xf numFmtId="0" fontId="11" fillId="0" borderId="42" xfId="22" applyFont="1" applyBorder="1" applyAlignment="1">
      <alignment horizontal="center"/>
      <protection/>
    </xf>
    <xf numFmtId="2" fontId="10" fillId="0" borderId="43" xfId="22" applyNumberFormat="1" applyFont="1" applyFill="1" applyBorder="1" applyAlignment="1">
      <alignment horizontal="center"/>
      <protection/>
    </xf>
    <xf numFmtId="46" fontId="10" fillId="0" borderId="44" xfId="21" applyNumberFormat="1" applyFont="1" applyFill="1" applyBorder="1" applyAlignment="1">
      <alignment horizontal="center"/>
      <protection/>
    </xf>
    <xf numFmtId="21" fontId="10" fillId="0" borderId="1" xfId="21" applyNumberFormat="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46" fontId="10" fillId="0" borderId="45" xfId="21" applyNumberFormat="1" applyFont="1" applyFill="1" applyBorder="1" applyAlignment="1">
      <alignment horizontal="center"/>
      <protection/>
    </xf>
    <xf numFmtId="21" fontId="11" fillId="0" borderId="46" xfId="21" applyNumberFormat="1" applyFont="1" applyFill="1" applyBorder="1" applyAlignment="1">
      <alignment horizontal="center"/>
      <protection/>
    </xf>
    <xf numFmtId="46" fontId="10" fillId="0" borderId="43" xfId="21" applyNumberFormat="1" applyFont="1" applyFill="1" applyBorder="1" applyAlignment="1">
      <alignment horizontal="center"/>
      <protection/>
    </xf>
    <xf numFmtId="0" fontId="11" fillId="0" borderId="45" xfId="21" applyFont="1" applyFill="1" applyBorder="1" applyAlignment="1">
      <alignment horizontal="center"/>
      <protection/>
    </xf>
    <xf numFmtId="0" fontId="11" fillId="0" borderId="47" xfId="21" applyFont="1" applyFill="1" applyBorder="1" applyAlignment="1">
      <alignment horizontal="center"/>
      <protection/>
    </xf>
    <xf numFmtId="21" fontId="10" fillId="0" borderId="46" xfId="21" applyNumberFormat="1" applyFont="1" applyFill="1" applyBorder="1" applyAlignment="1">
      <alignment horizontal="center"/>
      <protection/>
    </xf>
    <xf numFmtId="0" fontId="10" fillId="0" borderId="45" xfId="21" applyFont="1" applyFill="1" applyBorder="1" applyAlignment="1">
      <alignment horizontal="center"/>
      <protection/>
    </xf>
    <xf numFmtId="0" fontId="10" fillId="0" borderId="29" xfId="2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left"/>
      <protection/>
    </xf>
    <xf numFmtId="0" fontId="14" fillId="2" borderId="24" xfId="21" applyFont="1" applyFill="1" applyBorder="1" applyAlignment="1">
      <alignment horizontal="center"/>
      <protection/>
    </xf>
    <xf numFmtId="46" fontId="10" fillId="0" borderId="48" xfId="21" applyNumberFormat="1" applyFont="1" applyFill="1" applyBorder="1" applyAlignment="1">
      <alignment horizontal="center"/>
      <protection/>
    </xf>
    <xf numFmtId="46" fontId="10" fillId="0" borderId="9" xfId="21" applyNumberFormat="1" applyFont="1" applyFill="1" applyBorder="1" applyAlignment="1">
      <alignment horizontal="center"/>
      <protection/>
    </xf>
    <xf numFmtId="46" fontId="10" fillId="0" borderId="49" xfId="21" applyNumberFormat="1" applyFont="1" applyFill="1" applyBorder="1" applyAlignment="1">
      <alignment horizontal="center"/>
      <protection/>
    </xf>
    <xf numFmtId="21" fontId="10" fillId="0" borderId="50" xfId="21" applyNumberFormat="1" applyFont="1" applyFill="1" applyBorder="1" applyAlignment="1">
      <alignment horizontal="center"/>
      <protection/>
    </xf>
    <xf numFmtId="182" fontId="10" fillId="0" borderId="51" xfId="21" applyNumberFormat="1" applyFont="1" applyFill="1" applyBorder="1" applyAlignment="1">
      <alignment horizontal="center"/>
      <protection/>
    </xf>
    <xf numFmtId="0" fontId="11" fillId="0" borderId="52" xfId="21" applyFont="1" applyFill="1" applyBorder="1" applyAlignment="1">
      <alignment horizontal="center"/>
      <protection/>
    </xf>
    <xf numFmtId="0" fontId="11" fillId="0" borderId="53" xfId="21" applyFont="1" applyFill="1" applyBorder="1" applyAlignment="1">
      <alignment horizontal="center"/>
      <protection/>
    </xf>
    <xf numFmtId="0" fontId="11" fillId="0" borderId="54" xfId="21" applyFont="1" applyFill="1" applyBorder="1" applyAlignment="1">
      <alignment horizontal="center"/>
      <protection/>
    </xf>
    <xf numFmtId="0" fontId="11" fillId="0" borderId="55" xfId="21" applyFont="1" applyFill="1" applyBorder="1" applyAlignment="1">
      <alignment horizontal="center"/>
      <protection/>
    </xf>
    <xf numFmtId="0" fontId="11" fillId="0" borderId="14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14" fontId="11" fillId="0" borderId="0" xfId="21" applyNumberFormat="1" applyFont="1" applyFill="1" applyAlignment="1">
      <alignment/>
      <protection/>
    </xf>
    <xf numFmtId="0" fontId="11" fillId="0" borderId="51" xfId="22" applyFont="1" applyBorder="1" applyAlignment="1">
      <alignment horizontal="center"/>
      <protection/>
    </xf>
    <xf numFmtId="0" fontId="10" fillId="0" borderId="51" xfId="22" applyFont="1" applyFill="1" applyBorder="1">
      <alignment/>
      <protection/>
    </xf>
    <xf numFmtId="0" fontId="10" fillId="0" borderId="51" xfId="22" applyFont="1" applyFill="1" applyBorder="1" applyAlignment="1">
      <alignment horizontal="center"/>
      <protection/>
    </xf>
    <xf numFmtId="0" fontId="10" fillId="0" borderId="51" xfId="21" applyFont="1" applyFill="1" applyBorder="1" applyAlignment="1">
      <alignment horizontal="left"/>
      <protection/>
    </xf>
    <xf numFmtId="2" fontId="10" fillId="0" borderId="51" xfId="22" applyNumberFormat="1" applyFont="1" applyFill="1" applyBorder="1">
      <alignment/>
      <protection/>
    </xf>
    <xf numFmtId="2" fontId="10" fillId="0" borderId="51" xfId="22" applyNumberFormat="1" applyFont="1" applyFill="1" applyBorder="1" applyAlignment="1">
      <alignment horizontal="center"/>
      <protection/>
    </xf>
    <xf numFmtId="0" fontId="11" fillId="0" borderId="51" xfId="22" applyFont="1" applyFill="1" applyBorder="1" applyAlignment="1">
      <alignment horizontal="center"/>
      <protection/>
    </xf>
    <xf numFmtId="21" fontId="10" fillId="0" borderId="51" xfId="21" applyNumberFormat="1" applyFont="1" applyFill="1" applyBorder="1" applyAlignment="1">
      <alignment horizontal="center"/>
      <protection/>
    </xf>
    <xf numFmtId="46" fontId="10" fillId="0" borderId="51" xfId="21" applyNumberFormat="1" applyFont="1" applyFill="1" applyBorder="1" applyAlignment="1">
      <alignment horizontal="center"/>
      <protection/>
    </xf>
    <xf numFmtId="0" fontId="11" fillId="0" borderId="51" xfId="21" applyFont="1" applyFill="1" applyBorder="1" applyAlignment="1">
      <alignment horizontal="center"/>
      <protection/>
    </xf>
    <xf numFmtId="21" fontId="11" fillId="0" borderId="51" xfId="21" applyNumberFormat="1" applyFont="1" applyFill="1" applyBorder="1" applyAlignment="1">
      <alignment horizontal="center"/>
      <protection/>
    </xf>
    <xf numFmtId="0" fontId="10" fillId="0" borderId="41" xfId="21" applyFont="1" applyFill="1" applyBorder="1">
      <alignment/>
      <protection/>
    </xf>
    <xf numFmtId="0" fontId="10" fillId="0" borderId="27" xfId="21" applyFont="1" applyFill="1" applyBorder="1" applyAlignment="1">
      <alignment horizontal="center"/>
      <protection/>
    </xf>
    <xf numFmtId="0" fontId="10" fillId="0" borderId="15" xfId="21" applyFont="1" applyFill="1" applyBorder="1">
      <alignment/>
      <protection/>
    </xf>
    <xf numFmtId="182" fontId="10" fillId="0" borderId="14" xfId="21" applyNumberFormat="1" applyFont="1" applyFill="1" applyBorder="1">
      <alignment/>
      <protection/>
    </xf>
    <xf numFmtId="182" fontId="11" fillId="0" borderId="14" xfId="21" applyNumberFormat="1" applyFont="1" applyFill="1" applyBorder="1">
      <alignment/>
      <protection/>
    </xf>
    <xf numFmtId="0" fontId="10" fillId="0" borderId="4" xfId="21" applyFont="1" applyFill="1" applyBorder="1">
      <alignment/>
      <protection/>
    </xf>
    <xf numFmtId="182" fontId="11" fillId="0" borderId="7" xfId="21" applyNumberFormat="1" applyFont="1" applyFill="1" applyBorder="1">
      <alignment/>
      <protection/>
    </xf>
    <xf numFmtId="182" fontId="11" fillId="0" borderId="54" xfId="21" applyNumberFormat="1" applyFont="1" applyFill="1" applyBorder="1">
      <alignment/>
      <protection/>
    </xf>
    <xf numFmtId="182" fontId="11" fillId="0" borderId="37" xfId="21" applyNumberFormat="1" applyFont="1" applyFill="1" applyBorder="1">
      <alignment/>
      <protection/>
    </xf>
    <xf numFmtId="182" fontId="10" fillId="0" borderId="15" xfId="21" applyNumberFormat="1" applyFont="1" applyFill="1" applyBorder="1">
      <alignment/>
      <protection/>
    </xf>
    <xf numFmtId="182" fontId="10" fillId="0" borderId="4" xfId="21" applyNumberFormat="1" applyFont="1" applyFill="1" applyBorder="1">
      <alignment/>
      <protection/>
    </xf>
    <xf numFmtId="0" fontId="10" fillId="0" borderId="19" xfId="21" applyFont="1" applyFill="1" applyBorder="1">
      <alignment/>
      <protection/>
    </xf>
    <xf numFmtId="182" fontId="10" fillId="0" borderId="18" xfId="21" applyNumberFormat="1" applyFont="1" applyFill="1" applyBorder="1">
      <alignment/>
      <protection/>
    </xf>
    <xf numFmtId="182" fontId="10" fillId="0" borderId="19" xfId="21" applyNumberFormat="1" applyFont="1" applyFill="1" applyBorder="1">
      <alignment/>
      <protection/>
    </xf>
    <xf numFmtId="0" fontId="10" fillId="0" borderId="56" xfId="21" applyFont="1" applyFill="1" applyBorder="1" applyAlignment="1">
      <alignment horizontal="center" vertical="center"/>
      <protection/>
    </xf>
    <xf numFmtId="0" fontId="10" fillId="0" borderId="57" xfId="21" applyFont="1" applyFill="1" applyBorder="1" applyAlignment="1">
      <alignment horizontal="center"/>
      <protection/>
    </xf>
    <xf numFmtId="0" fontId="10" fillId="0" borderId="56" xfId="21" applyFont="1" applyFill="1" applyBorder="1">
      <alignment/>
      <protection/>
    </xf>
    <xf numFmtId="182" fontId="11" fillId="0" borderId="20" xfId="21" applyNumberFormat="1" applyFont="1" applyFill="1" applyBorder="1">
      <alignment/>
      <protection/>
    </xf>
    <xf numFmtId="0" fontId="10" fillId="0" borderId="46" xfId="21" applyFont="1" applyFill="1" applyBorder="1" applyAlignment="1">
      <alignment horizontal="center" vertical="center"/>
      <protection/>
    </xf>
    <xf numFmtId="183" fontId="11" fillId="0" borderId="58" xfId="21" applyNumberFormat="1" applyFont="1" applyFill="1" applyBorder="1" applyAlignment="1">
      <alignment horizontal="center" vertical="center"/>
      <protection/>
    </xf>
    <xf numFmtId="182" fontId="10" fillId="0" borderId="7" xfId="21" applyNumberFormat="1" applyFont="1" applyFill="1" applyBorder="1">
      <alignment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0" fillId="0" borderId="59" xfId="21" applyFont="1" applyFill="1" applyBorder="1" applyAlignment="1">
      <alignment horizontal="center" vertical="center"/>
      <protection/>
    </xf>
    <xf numFmtId="183" fontId="11" fillId="0" borderId="45" xfId="21" applyNumberFormat="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42" xfId="21" applyFont="1" applyFill="1" applyBorder="1" applyAlignment="1">
      <alignment horizontal="center" vertical="center" wrapText="1"/>
      <protection/>
    </xf>
    <xf numFmtId="0" fontId="11" fillId="0" borderId="59" xfId="21" applyFont="1" applyFill="1" applyBorder="1" applyAlignment="1">
      <alignment horizontal="center" vertical="center"/>
      <protection/>
    </xf>
    <xf numFmtId="0" fontId="11" fillId="0" borderId="46" xfId="21" applyFont="1" applyFill="1" applyBorder="1" applyAlignment="1">
      <alignment horizontal="center" vertical="center"/>
      <protection/>
    </xf>
    <xf numFmtId="0" fontId="11" fillId="0" borderId="58" xfId="21" applyFont="1" applyFill="1" applyBorder="1" applyAlignment="1">
      <alignment horizontal="center" vertical="center" wrapText="1"/>
      <protection/>
    </xf>
    <xf numFmtId="0" fontId="11" fillId="0" borderId="45" xfId="21" applyFont="1" applyFill="1" applyBorder="1" applyAlignment="1">
      <alignment horizontal="center" vertical="center" wrapText="1"/>
      <protection/>
    </xf>
    <xf numFmtId="0" fontId="11" fillId="0" borderId="58" xfId="21" applyFont="1" applyFill="1" applyBorder="1" applyAlignment="1">
      <alignment horizontal="center" vertical="center"/>
      <protection/>
    </xf>
    <xf numFmtId="0" fontId="11" fillId="0" borderId="45" xfId="21" applyFont="1" applyFill="1" applyBorder="1" applyAlignment="1">
      <alignment horizontal="center" vertical="center"/>
      <protection/>
    </xf>
    <xf numFmtId="0" fontId="10" fillId="0" borderId="58" xfId="21" applyFont="1" applyFill="1" applyBorder="1" applyAlignment="1">
      <alignment horizontal="center" vertical="center"/>
      <protection/>
    </xf>
    <xf numFmtId="0" fontId="10" fillId="0" borderId="45" xfId="21" applyFont="1" applyFill="1" applyBorder="1" applyAlignment="1">
      <alignment horizontal="center" vertical="center"/>
      <protection/>
    </xf>
    <xf numFmtId="0" fontId="10" fillId="0" borderId="0" xfId="21" applyFont="1" applyFill="1" applyAlignment="1">
      <alignment horizontal="center"/>
      <protection/>
    </xf>
    <xf numFmtId="14" fontId="11" fillId="0" borderId="0" xfId="21" applyNumberFormat="1" applyFont="1" applyFill="1" applyAlignment="1">
      <alignment horizontal="center"/>
      <protection/>
    </xf>
    <xf numFmtId="14" fontId="11" fillId="0" borderId="0" xfId="21" applyNumberFormat="1" applyFont="1" applyFill="1" applyAlignment="1">
      <alignment horizontal="left"/>
      <protection/>
    </xf>
    <xf numFmtId="0" fontId="13" fillId="0" borderId="60" xfId="21" applyFont="1" applyFill="1" applyBorder="1" applyAlignment="1">
      <alignment horizontal="center"/>
      <protection/>
    </xf>
    <xf numFmtId="0" fontId="13" fillId="0" borderId="61" xfId="21" applyFont="1" applyFill="1" applyBorder="1" applyAlignment="1">
      <alignment horizontal="center"/>
      <protection/>
    </xf>
    <xf numFmtId="0" fontId="13" fillId="0" borderId="53" xfId="21" applyFont="1" applyFill="1" applyBorder="1" applyAlignment="1">
      <alignment horizontal="center"/>
      <protection/>
    </xf>
    <xf numFmtId="0" fontId="11" fillId="0" borderId="10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vertical="center"/>
      <protection/>
    </xf>
    <xf numFmtId="0" fontId="11" fillId="2" borderId="3" xfId="21" applyFont="1" applyFill="1" applyBorder="1" applyAlignment="1">
      <alignment horizontal="center" vertical="center"/>
      <protection/>
    </xf>
    <xf numFmtId="0" fontId="10" fillId="2" borderId="59" xfId="21" applyFont="1" applyFill="1" applyBorder="1" applyAlignment="1">
      <alignment horizontal="center" vertical="center"/>
      <protection/>
    </xf>
    <xf numFmtId="0" fontId="10" fillId="2" borderId="46" xfId="21" applyFont="1" applyFill="1" applyBorder="1" applyAlignment="1">
      <alignment horizontal="center" vertical="center"/>
      <protection/>
    </xf>
    <xf numFmtId="183" fontId="11" fillId="2" borderId="58" xfId="21" applyNumberFormat="1" applyFont="1" applyFill="1" applyBorder="1" applyAlignment="1">
      <alignment horizontal="center" vertical="center"/>
      <protection/>
    </xf>
    <xf numFmtId="183" fontId="11" fillId="2" borderId="45" xfId="21" applyNumberFormat="1" applyFont="1" applyFill="1" applyBorder="1" applyAlignment="1">
      <alignment horizontal="center" vertical="center"/>
      <protection/>
    </xf>
    <xf numFmtId="0" fontId="11" fillId="2" borderId="10" xfId="21" applyFont="1" applyFill="1" applyBorder="1" applyAlignment="1">
      <alignment horizontal="center" vertical="center" wrapText="1"/>
      <protection/>
    </xf>
    <xf numFmtId="0" fontId="11" fillId="2" borderId="42" xfId="21" applyFont="1" applyFill="1" applyBorder="1" applyAlignment="1">
      <alignment horizontal="center" vertical="center" wrapText="1"/>
      <protection/>
    </xf>
    <xf numFmtId="0" fontId="11" fillId="2" borderId="59" xfId="21" applyFont="1" applyFill="1" applyBorder="1" applyAlignment="1">
      <alignment horizontal="center" vertical="center"/>
      <protection/>
    </xf>
    <xf numFmtId="0" fontId="11" fillId="2" borderId="46" xfId="21" applyFont="1" applyFill="1" applyBorder="1" applyAlignment="1">
      <alignment horizontal="center" vertical="center"/>
      <protection/>
    </xf>
    <xf numFmtId="0" fontId="11" fillId="2" borderId="58" xfId="21" applyFont="1" applyFill="1" applyBorder="1" applyAlignment="1">
      <alignment horizontal="center" vertical="center" wrapText="1"/>
      <protection/>
    </xf>
    <xf numFmtId="0" fontId="11" fillId="2" borderId="45" xfId="21" applyFont="1" applyFill="1" applyBorder="1" applyAlignment="1">
      <alignment horizontal="center" vertical="center" wrapText="1"/>
      <protection/>
    </xf>
    <xf numFmtId="0" fontId="11" fillId="2" borderId="58" xfId="21" applyFont="1" applyFill="1" applyBorder="1" applyAlignment="1">
      <alignment horizontal="center" vertical="center"/>
      <protection/>
    </xf>
    <xf numFmtId="0" fontId="11" fillId="2" borderId="45" xfId="21" applyFont="1" applyFill="1" applyBorder="1" applyAlignment="1">
      <alignment horizontal="center" vertical="center"/>
      <protection/>
    </xf>
    <xf numFmtId="0" fontId="10" fillId="2" borderId="58" xfId="21" applyFont="1" applyFill="1" applyBorder="1" applyAlignment="1">
      <alignment horizontal="center" vertical="center"/>
      <protection/>
    </xf>
    <xf numFmtId="0" fontId="10" fillId="2" borderId="45" xfId="21" applyFont="1" applyFill="1" applyBorder="1" applyAlignment="1">
      <alignment horizontal="center" vertical="center"/>
      <protection/>
    </xf>
    <xf numFmtId="0" fontId="13" fillId="2" borderId="60" xfId="21" applyFont="1" applyFill="1" applyBorder="1" applyAlignment="1">
      <alignment horizontal="center"/>
      <protection/>
    </xf>
    <xf numFmtId="0" fontId="13" fillId="2" borderId="61" xfId="21" applyFont="1" applyFill="1" applyBorder="1" applyAlignment="1">
      <alignment horizontal="center"/>
      <protection/>
    </xf>
    <xf numFmtId="0" fontId="13" fillId="2" borderId="53" xfId="21" applyFont="1" applyFill="1" applyBorder="1" applyAlignment="1">
      <alignment horizontal="center"/>
      <protection/>
    </xf>
    <xf numFmtId="0" fontId="11" fillId="2" borderId="10" xfId="21" applyFont="1" applyFill="1" applyBorder="1" applyAlignment="1">
      <alignment horizontal="center" wrapText="1"/>
      <protection/>
    </xf>
    <xf numFmtId="0" fontId="15" fillId="2" borderId="42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wrapText="1"/>
    </xf>
    <xf numFmtId="0" fontId="10" fillId="0" borderId="0" xfId="21" applyFont="1" applyFill="1" applyAlignment="1">
      <alignment horizontal="left"/>
      <protection/>
    </xf>
    <xf numFmtId="0" fontId="13" fillId="2" borderId="62" xfId="21" applyFont="1" applyFill="1" applyBorder="1" applyAlignment="1">
      <alignment horizontal="center"/>
      <protection/>
    </xf>
    <xf numFmtId="0" fontId="13" fillId="2" borderId="63" xfId="2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64" xfId="21" applyFont="1" applyFill="1" applyBorder="1" applyAlignment="1">
      <alignment horizontal="center" vertical="center"/>
      <protection/>
    </xf>
    <xf numFmtId="0" fontId="10" fillId="0" borderId="60" xfId="21" applyFont="1" applyFill="1" applyBorder="1" applyAlignment="1">
      <alignment horizontal="center"/>
      <protection/>
    </xf>
    <xf numFmtId="0" fontId="10" fillId="0" borderId="53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C_ADR" xfId="21"/>
    <cellStyle name="Normal_Zadarska" xfId="22"/>
    <cellStyle name="Percent" xfId="23"/>
  </cellStyles>
  <dxfs count="1"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ATA\palagru&#382;a99\ORC_ADR-PREDLO&#381;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gan\My%20Documents\REGATE\R-2005\JK%20ODISEJ\11.spomladanska\11.Spomladanska-rezult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lub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ža"/>
      <sheetName val="orc"/>
      <sheetName val="adr.popis"/>
      <sheetName val="STAR.LISTA"/>
      <sheetName val="ad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jed-realno"/>
      <sheetName val="1.jed-ukupno,kom"/>
      <sheetName val="1.jed-po grupama"/>
      <sheetName val="2.jed-realno"/>
      <sheetName val="2.jed-ukupno,kom"/>
      <sheetName val="2.jed-po grupama"/>
      <sheetName val="3.jed-realno"/>
      <sheetName val="3.jed-ukupno,kom"/>
      <sheetName val="3.jed-po grupama"/>
      <sheetName val="SUM-realno"/>
      <sheetName val="SUM-ukupno,kom"/>
      <sheetName val="SUM-po grupama"/>
      <sheetName val="SUM-finale,ko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 336 E295"/>
      <sheetName val="Delfin"/>
      <sheetName val="Noa"/>
      <sheetName val="Sari"/>
      <sheetName val="Stela"/>
      <sheetName val="The Godfather"/>
      <sheetName val="Vali"/>
      <sheetName val="Jedra u klubu"/>
      <sheetName val="Klubovi u RH"/>
      <sheetName val="Ispisi"/>
      <sheetName val="Module1"/>
    </sheetNames>
    <sheetDataSet>
      <sheetData sheetId="1">
        <row r="6">
          <cell r="F6" t="str">
            <v>Delfin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22"/>
    <pageSetUpPr fitToPage="1"/>
  </sheetPr>
  <dimension ref="A1:AL27"/>
  <sheetViews>
    <sheetView showGridLines="0" zoomScale="75" zoomScaleNormal="75" workbookViewId="0" topLeftCell="A1">
      <selection activeCell="A37" sqref="A37"/>
    </sheetView>
  </sheetViews>
  <sheetFormatPr defaultColWidth="9.140625" defaultRowHeight="12.75"/>
  <cols>
    <col min="1" max="1" width="4.8515625" style="12" customWidth="1"/>
    <col min="2" max="2" width="16.28125" style="12" customWidth="1"/>
    <col min="3" max="3" width="5.7109375" style="12" customWidth="1"/>
    <col min="4" max="4" width="12.00390625" style="13" bestFit="1" customWidth="1"/>
    <col min="5" max="5" width="21.8515625" style="13" bestFit="1" customWidth="1"/>
    <col min="6" max="6" width="7.421875" style="13" customWidth="1"/>
    <col min="7" max="7" width="18.00390625" style="13" hidden="1" customWidth="1"/>
    <col min="8" max="8" width="6.7109375" style="21" customWidth="1"/>
    <col min="9" max="9" width="7.421875" style="22" hidden="1" customWidth="1"/>
    <col min="10" max="10" width="9.140625" style="13" hidden="1" customWidth="1"/>
    <col min="11" max="12" width="8.140625" style="12" customWidth="1"/>
    <col min="13" max="13" width="4.421875" style="12" hidden="1" customWidth="1"/>
    <col min="14" max="14" width="4.00390625" style="12" customWidth="1"/>
    <col min="15" max="15" width="9.140625" style="13" hidden="1" customWidth="1"/>
    <col min="16" max="17" width="8.140625" style="12" customWidth="1"/>
    <col min="18" max="18" width="4.421875" style="12" hidden="1" customWidth="1"/>
    <col min="19" max="19" width="4.00390625" style="12" customWidth="1"/>
    <col min="20" max="20" width="9.7109375" style="12" hidden="1" customWidth="1"/>
    <col min="21" max="22" width="8.140625" style="12" customWidth="1"/>
    <col min="23" max="23" width="4.421875" style="12" hidden="1" customWidth="1"/>
    <col min="24" max="24" width="4.28125" style="12" customWidth="1"/>
    <col min="25" max="25" width="9.140625" style="12" hidden="1" customWidth="1"/>
    <col min="26" max="27" width="8.00390625" style="12" customWidth="1"/>
    <col min="28" max="28" width="4.8515625" style="12" customWidth="1"/>
    <col min="29" max="29" width="4.00390625" style="12" customWidth="1"/>
    <col min="30" max="30" width="9.140625" style="12" hidden="1" customWidth="1"/>
    <col min="31" max="32" width="8.140625" style="12" customWidth="1"/>
    <col min="33" max="33" width="5.28125" style="12" bestFit="1" customWidth="1"/>
    <col min="34" max="34" width="6.421875" style="12" customWidth="1"/>
    <col min="35" max="36" width="8.00390625" style="12" customWidth="1"/>
    <col min="37" max="38" width="8.00390625" style="12" hidden="1" customWidth="1"/>
    <col min="39" max="16384" width="8.00390625" style="12" customWidth="1"/>
  </cols>
  <sheetData>
    <row r="1" spans="2:24" s="1" customFormat="1" ht="29.25">
      <c r="B1" s="2" t="s">
        <v>64</v>
      </c>
      <c r="C1" s="3"/>
      <c r="D1" s="3"/>
      <c r="E1" s="3"/>
      <c r="F1" s="4"/>
      <c r="G1" s="4"/>
      <c r="H1" s="5"/>
      <c r="I1" s="6"/>
      <c r="J1" s="4"/>
      <c r="M1" s="7"/>
      <c r="O1" s="4"/>
      <c r="X1" s="7" t="s">
        <v>0</v>
      </c>
    </row>
    <row r="2" spans="1:15" s="1" customFormat="1" ht="8.25" customHeight="1">
      <c r="A2" s="8"/>
      <c r="B2" s="8"/>
      <c r="C2" s="8"/>
      <c r="D2" s="8"/>
      <c r="E2" s="8"/>
      <c r="F2" s="9"/>
      <c r="G2" s="9"/>
      <c r="H2" s="10"/>
      <c r="I2" s="11"/>
      <c r="J2" s="9"/>
      <c r="O2" s="9"/>
    </row>
    <row r="3" spans="2:24" ht="15">
      <c r="B3" s="13" t="s">
        <v>1</v>
      </c>
      <c r="C3" s="13"/>
      <c r="D3" s="14" t="s">
        <v>2</v>
      </c>
      <c r="E3" s="13" t="s">
        <v>3</v>
      </c>
      <c r="H3" s="252" t="s">
        <v>4</v>
      </c>
      <c r="I3" s="252"/>
      <c r="K3" s="13"/>
      <c r="L3" s="13"/>
      <c r="M3" s="223"/>
      <c r="N3" s="223"/>
      <c r="P3" s="13"/>
      <c r="Q3" s="13"/>
      <c r="R3" s="223"/>
      <c r="S3" s="223"/>
      <c r="T3" s="13"/>
      <c r="U3" s="13"/>
      <c r="V3" s="13"/>
      <c r="W3" s="13"/>
      <c r="X3" s="13"/>
    </row>
    <row r="4" spans="1:24" ht="15.75" customHeight="1">
      <c r="A4" s="15" t="s">
        <v>5</v>
      </c>
      <c r="B4" s="163" t="s">
        <v>65</v>
      </c>
      <c r="C4" s="14"/>
      <c r="D4" s="139">
        <v>10</v>
      </c>
      <c r="E4" s="17">
        <v>0.4583333333333333</v>
      </c>
      <c r="H4" s="176" t="s">
        <v>70</v>
      </c>
      <c r="I4" s="176"/>
      <c r="K4" s="19"/>
      <c r="L4" s="18"/>
      <c r="M4" s="224"/>
      <c r="N4" s="224"/>
      <c r="P4" s="19"/>
      <c r="Q4" s="18"/>
      <c r="R4" s="224"/>
      <c r="S4" s="224"/>
      <c r="T4" s="18"/>
      <c r="U4" s="18"/>
      <c r="V4" s="18"/>
      <c r="W4" s="18"/>
      <c r="X4" s="18"/>
    </row>
    <row r="5" spans="1:24" ht="15.75" customHeight="1">
      <c r="A5" s="15" t="s">
        <v>6</v>
      </c>
      <c r="B5" s="163" t="s">
        <v>66</v>
      </c>
      <c r="C5" s="14"/>
      <c r="D5" s="139">
        <v>10</v>
      </c>
      <c r="E5" s="17">
        <v>0.6805555555555555</v>
      </c>
      <c r="H5" s="176" t="s">
        <v>70</v>
      </c>
      <c r="I5" s="176"/>
      <c r="J5" s="176"/>
      <c r="K5" s="176"/>
      <c r="L5" s="18"/>
      <c r="M5" s="224"/>
      <c r="N5" s="224"/>
      <c r="O5" s="225"/>
      <c r="P5" s="225"/>
      <c r="Q5" s="18"/>
      <c r="R5" s="224"/>
      <c r="S5" s="224"/>
      <c r="T5" s="18"/>
      <c r="U5" s="18"/>
      <c r="V5" s="18"/>
      <c r="W5" s="18"/>
      <c r="X5" s="18"/>
    </row>
    <row r="6" spans="1:24" ht="15.75" customHeight="1">
      <c r="A6" s="15" t="s">
        <v>7</v>
      </c>
      <c r="B6" s="163" t="s">
        <v>67</v>
      </c>
      <c r="C6" s="14"/>
      <c r="D6" s="139">
        <v>9.2</v>
      </c>
      <c r="E6" s="17">
        <v>0.4618055555555556</v>
      </c>
      <c r="H6" s="176" t="s">
        <v>69</v>
      </c>
      <c r="I6" s="176"/>
      <c r="J6" s="12"/>
      <c r="M6" s="223"/>
      <c r="N6" s="223"/>
      <c r="O6" s="12"/>
      <c r="R6" s="223"/>
      <c r="S6" s="223"/>
      <c r="T6" s="13"/>
      <c r="U6" s="13"/>
      <c r="V6" s="13"/>
      <c r="W6" s="13"/>
      <c r="X6" s="13"/>
    </row>
    <row r="7" spans="1:24" ht="15.75" customHeight="1">
      <c r="A7" s="15" t="s">
        <v>57</v>
      </c>
      <c r="B7" s="163" t="s">
        <v>68</v>
      </c>
      <c r="C7" s="14"/>
      <c r="D7" s="139">
        <v>8.7</v>
      </c>
      <c r="E7" s="17">
        <v>0.611111111111111</v>
      </c>
      <c r="H7" s="176" t="s">
        <v>69</v>
      </c>
      <c r="I7" s="176"/>
      <c r="J7" s="12"/>
      <c r="M7" s="13"/>
      <c r="N7" s="13"/>
      <c r="O7" s="12"/>
      <c r="R7" s="13"/>
      <c r="S7" s="13"/>
      <c r="T7" s="13"/>
      <c r="U7" s="13"/>
      <c r="V7" s="13"/>
      <c r="W7" s="13"/>
      <c r="X7" s="13"/>
    </row>
    <row r="8" spans="1:24" ht="15.75" customHeight="1">
      <c r="A8" s="15" t="s">
        <v>98</v>
      </c>
      <c r="B8" s="163" t="s">
        <v>99</v>
      </c>
      <c r="C8" s="14"/>
      <c r="D8" s="139">
        <v>12.2</v>
      </c>
      <c r="E8" s="17">
        <v>0.47222222222222227</v>
      </c>
      <c r="H8" s="176" t="s">
        <v>100</v>
      </c>
      <c r="I8" s="176"/>
      <c r="J8" s="12"/>
      <c r="M8" s="13"/>
      <c r="N8" s="13"/>
      <c r="O8" s="12"/>
      <c r="R8" s="13"/>
      <c r="S8" s="13"/>
      <c r="T8" s="13"/>
      <c r="U8" s="13"/>
      <c r="V8" s="13"/>
      <c r="W8" s="13"/>
      <c r="X8" s="13"/>
    </row>
    <row r="9" spans="1:24" ht="15.75" customHeight="1">
      <c r="A9" s="145"/>
      <c r="B9" s="13"/>
      <c r="C9" s="14"/>
      <c r="D9" s="148"/>
      <c r="E9" s="146"/>
      <c r="H9" s="147"/>
      <c r="I9" s="147"/>
      <c r="J9" s="12"/>
      <c r="M9" s="13"/>
      <c r="N9" s="13"/>
      <c r="O9" s="12"/>
      <c r="R9" s="13"/>
      <c r="S9" s="13"/>
      <c r="T9" s="13"/>
      <c r="U9" s="13"/>
      <c r="V9" s="13"/>
      <c r="W9" s="13"/>
      <c r="X9" s="13"/>
    </row>
    <row r="10" spans="2:15" ht="21" customHeight="1" thickBot="1">
      <c r="B10" s="20" t="s">
        <v>109</v>
      </c>
      <c r="C10" s="20"/>
      <c r="D10" s="20"/>
      <c r="E10" s="20"/>
      <c r="J10" s="12"/>
      <c r="O10" s="12"/>
    </row>
    <row r="11" spans="1:35" ht="15.75" customHeight="1" thickTop="1">
      <c r="A11" s="213" t="s">
        <v>8</v>
      </c>
      <c r="B11" s="215" t="s">
        <v>9</v>
      </c>
      <c r="C11" s="217" t="s">
        <v>10</v>
      </c>
      <c r="D11" s="219" t="s">
        <v>44</v>
      </c>
      <c r="E11" s="209" t="s">
        <v>11</v>
      </c>
      <c r="F11" s="211" t="s">
        <v>12</v>
      </c>
      <c r="G11" s="221" t="s">
        <v>43</v>
      </c>
      <c r="H11" s="207" t="s">
        <v>13</v>
      </c>
      <c r="I11" s="23" t="s">
        <v>14</v>
      </c>
      <c r="J11" s="226" t="s">
        <v>15</v>
      </c>
      <c r="K11" s="227"/>
      <c r="L11" s="227"/>
      <c r="M11" s="227"/>
      <c r="N11" s="228"/>
      <c r="O11" s="226" t="s">
        <v>16</v>
      </c>
      <c r="P11" s="227"/>
      <c r="Q11" s="227"/>
      <c r="R11" s="227"/>
      <c r="S11" s="228"/>
      <c r="T11" s="226" t="s">
        <v>17</v>
      </c>
      <c r="U11" s="227"/>
      <c r="V11" s="227"/>
      <c r="W11" s="227"/>
      <c r="X11" s="228"/>
      <c r="Y11" s="226" t="s">
        <v>55</v>
      </c>
      <c r="Z11" s="227"/>
      <c r="AA11" s="227"/>
      <c r="AB11" s="227"/>
      <c r="AC11" s="228"/>
      <c r="AD11" s="226" t="s">
        <v>96</v>
      </c>
      <c r="AE11" s="227"/>
      <c r="AF11" s="227"/>
      <c r="AG11" s="227"/>
      <c r="AH11" s="228"/>
      <c r="AI11" s="229" t="s">
        <v>108</v>
      </c>
    </row>
    <row r="12" spans="1:35" ht="15.75" customHeight="1" thickBot="1">
      <c r="A12" s="214"/>
      <c r="B12" s="216"/>
      <c r="C12" s="218"/>
      <c r="D12" s="220"/>
      <c r="E12" s="210"/>
      <c r="F12" s="206"/>
      <c r="G12" s="222"/>
      <c r="H12" s="212"/>
      <c r="I12" s="24" t="s">
        <v>19</v>
      </c>
      <c r="J12" s="25" t="s">
        <v>102</v>
      </c>
      <c r="K12" s="26" t="s">
        <v>21</v>
      </c>
      <c r="L12" s="27" t="s">
        <v>22</v>
      </c>
      <c r="M12" s="27" t="s">
        <v>23</v>
      </c>
      <c r="N12" s="28" t="s">
        <v>103</v>
      </c>
      <c r="O12" s="25" t="s">
        <v>102</v>
      </c>
      <c r="P12" s="26" t="s">
        <v>21</v>
      </c>
      <c r="Q12" s="27" t="s">
        <v>22</v>
      </c>
      <c r="R12" s="27" t="s">
        <v>23</v>
      </c>
      <c r="S12" s="28" t="s">
        <v>103</v>
      </c>
      <c r="T12" s="25" t="s">
        <v>102</v>
      </c>
      <c r="U12" s="26" t="s">
        <v>21</v>
      </c>
      <c r="V12" s="27" t="s">
        <v>22</v>
      </c>
      <c r="W12" s="27" t="s">
        <v>23</v>
      </c>
      <c r="X12" s="28" t="s">
        <v>103</v>
      </c>
      <c r="Y12" s="25" t="s">
        <v>102</v>
      </c>
      <c r="Z12" s="26" t="s">
        <v>21</v>
      </c>
      <c r="AA12" s="27" t="s">
        <v>22</v>
      </c>
      <c r="AB12" s="27" t="s">
        <v>23</v>
      </c>
      <c r="AC12" s="28" t="s">
        <v>103</v>
      </c>
      <c r="AD12" s="25" t="s">
        <v>101</v>
      </c>
      <c r="AE12" s="26" t="s">
        <v>21</v>
      </c>
      <c r="AF12" s="27" t="s">
        <v>22</v>
      </c>
      <c r="AG12" s="27" t="s">
        <v>23</v>
      </c>
      <c r="AH12" s="28" t="s">
        <v>97</v>
      </c>
      <c r="AI12" s="251"/>
    </row>
    <row r="13" spans="1:38" ht="18" customHeight="1" thickTop="1">
      <c r="A13" s="29">
        <v>1</v>
      </c>
      <c r="B13" s="79" t="s">
        <v>79</v>
      </c>
      <c r="C13" s="80">
        <v>2</v>
      </c>
      <c r="D13" s="37" t="s">
        <v>27</v>
      </c>
      <c r="E13" s="81" t="s">
        <v>80</v>
      </c>
      <c r="F13" s="82">
        <v>631.2</v>
      </c>
      <c r="G13" s="119" t="s">
        <v>86</v>
      </c>
      <c r="H13" s="83">
        <v>33</v>
      </c>
      <c r="I13" s="39">
        <f aca="true" t="shared" si="0" ref="I13:I27">F13-611</f>
        <v>20.200000000000045</v>
      </c>
      <c r="J13" s="40">
        <v>0.5718402777777778</v>
      </c>
      <c r="K13" s="41">
        <f aca="true" t="shared" si="1" ref="K13:K27">IF(J13=0,0,J13-$E$4)</f>
        <v>0.11350694444444448</v>
      </c>
      <c r="L13" s="42">
        <f aca="true" t="shared" si="2" ref="L13:L27">IF(K13=0,0,TIME(,,((SECOND(K13)+MINUTE(K13)*60+HOUR(K13)*3600)*1)-($D$4*I13)))</f>
        <v>0.11116898148148148</v>
      </c>
      <c r="M13" s="43"/>
      <c r="N13" s="44">
        <v>2</v>
      </c>
      <c r="O13" s="40">
        <v>0.7655787037037037</v>
      </c>
      <c r="P13" s="124">
        <f aca="true" t="shared" si="3" ref="P13:P27">IF(O13=0,0,O13-$E$5)</f>
        <v>0.08502314814814826</v>
      </c>
      <c r="Q13" s="42">
        <f aca="true" t="shared" si="4" ref="Q13:Q27">IF(P13=0,0,TIME(,,((SECOND(P13)+MINUTE(P13)*60+HOUR(P13)*3600)*1)-($D$5*I13)))</f>
        <v>0.08268518518518518</v>
      </c>
      <c r="R13" s="43"/>
      <c r="S13" s="44">
        <v>2</v>
      </c>
      <c r="T13" s="128">
        <v>0.554699074074074</v>
      </c>
      <c r="U13" s="134">
        <f aca="true" t="shared" si="5" ref="U13:U27">IF(T13=0,0,T13-$E$6)</f>
        <v>0.09289351851851846</v>
      </c>
      <c r="V13" s="42">
        <f aca="true" t="shared" si="6" ref="V13:V27">IF(U13=0,0,TIME(,,((SECOND(U13)+MINUTE(U13)*60+HOUR(U13)*3600)*1)-($D$6*$I13)))</f>
        <v>0.09074074074074073</v>
      </c>
      <c r="W13" s="129"/>
      <c r="X13" s="48">
        <v>5</v>
      </c>
      <c r="Y13" s="140">
        <v>0.6730902777777777</v>
      </c>
      <c r="Z13" s="124">
        <f aca="true" t="shared" si="7" ref="Z13:Z27">IF(Y13=0,0,Y13-$E$7)</f>
        <v>0.061979166666666696</v>
      </c>
      <c r="AA13" s="42">
        <f aca="true" t="shared" si="8" ref="AA13:AA27">IF(Z13=0,0,TIME(,,((SECOND(Z13)+MINUTE(Z13)*60+HOUR(Z13)*3600)*1)-($D$7*$I13)))</f>
        <v>0.05994212962962963</v>
      </c>
      <c r="AB13" s="162"/>
      <c r="AC13" s="48">
        <v>2</v>
      </c>
      <c r="AD13" s="134">
        <v>0.5524421296296297</v>
      </c>
      <c r="AE13" s="124">
        <f aca="true" t="shared" si="9" ref="AE13:AE27">IF(AD13=0,0,AD13-$E$8)</f>
        <v>0.08021990740740742</v>
      </c>
      <c r="AF13" s="135">
        <f aca="true" t="shared" si="10" ref="AF13:AF27">IF(AE13=0,0,TIME(,,((SECOND(AE13)+MINUTE(AE13)*60+HOUR(AE13)*3600)*1)-($D$8*$I13)))</f>
        <v>0.07736111111111112</v>
      </c>
      <c r="AG13" s="162"/>
      <c r="AH13" s="173">
        <v>2</v>
      </c>
      <c r="AI13" s="31">
        <f aca="true" t="shared" si="11" ref="AI13:AI27">N13+S13+X13+AC13+AH13-AK13</f>
        <v>8</v>
      </c>
      <c r="AK13" s="12">
        <f>MAX(N13,S13,X13,AC13,AH13)</f>
        <v>5</v>
      </c>
      <c r="AL13" s="12">
        <f>MIN(N13,S13,X13,AC13,AH13)</f>
        <v>2</v>
      </c>
    </row>
    <row r="14" spans="1:38" s="35" customFormat="1" ht="18" customHeight="1">
      <c r="A14" s="32">
        <v>2</v>
      </c>
      <c r="B14" s="79" t="s">
        <v>42</v>
      </c>
      <c r="C14" s="80">
        <v>7</v>
      </c>
      <c r="D14" s="84" t="s">
        <v>27</v>
      </c>
      <c r="E14" s="38" t="s">
        <v>31</v>
      </c>
      <c r="F14" s="82">
        <v>730</v>
      </c>
      <c r="G14" s="119" t="s">
        <v>51</v>
      </c>
      <c r="H14" s="83">
        <v>33</v>
      </c>
      <c r="I14" s="39">
        <f t="shared" si="0"/>
        <v>119</v>
      </c>
      <c r="J14" s="40">
        <v>0.6010185185185185</v>
      </c>
      <c r="K14" s="41">
        <f t="shared" si="1"/>
        <v>0.1426851851851852</v>
      </c>
      <c r="L14" s="42">
        <f t="shared" si="2"/>
        <v>0.12891203703703705</v>
      </c>
      <c r="M14" s="43"/>
      <c r="N14" s="44">
        <v>10</v>
      </c>
      <c r="O14" s="40">
        <v>0.7767361111111111</v>
      </c>
      <c r="P14" s="45">
        <f t="shared" si="3"/>
        <v>0.0961805555555556</v>
      </c>
      <c r="Q14" s="42">
        <f t="shared" si="4"/>
        <v>0.08240740740740742</v>
      </c>
      <c r="R14" s="43"/>
      <c r="S14" s="44">
        <v>1</v>
      </c>
      <c r="T14" s="66">
        <v>0.5661226851851852</v>
      </c>
      <c r="U14" s="136">
        <f t="shared" si="5"/>
        <v>0.10431712962962958</v>
      </c>
      <c r="V14" s="42">
        <f t="shared" si="6"/>
        <v>0.09164351851851853</v>
      </c>
      <c r="W14" s="47"/>
      <c r="X14" s="48">
        <v>7</v>
      </c>
      <c r="Y14" s="40">
        <v>0.6811226851851852</v>
      </c>
      <c r="Z14" s="166">
        <f t="shared" si="7"/>
        <v>0.0700115740740741</v>
      </c>
      <c r="AA14" s="42">
        <f t="shared" si="8"/>
        <v>0.05802083333333333</v>
      </c>
      <c r="AB14" s="104"/>
      <c r="AC14" s="48">
        <v>1</v>
      </c>
      <c r="AD14" s="40">
        <v>0.5662037037037037</v>
      </c>
      <c r="AE14" s="166">
        <f t="shared" si="9"/>
        <v>0.09398148148148139</v>
      </c>
      <c r="AF14" s="42">
        <f t="shared" si="10"/>
        <v>0.07717592592592594</v>
      </c>
      <c r="AG14" s="50"/>
      <c r="AH14" s="174">
        <v>1</v>
      </c>
      <c r="AI14" s="34">
        <f t="shared" si="11"/>
        <v>10</v>
      </c>
      <c r="AK14" s="12">
        <f aca="true" t="shared" si="12" ref="AK14:AK27">MAX(N14,S14,X14,AC14,AH14)</f>
        <v>10</v>
      </c>
      <c r="AL14" s="12">
        <f aca="true" t="shared" si="13" ref="AL14:AL27">MIN(N14,S14,X14,AC14,AH14)</f>
        <v>1</v>
      </c>
    </row>
    <row r="15" spans="1:38" ht="18" customHeight="1">
      <c r="A15" s="29">
        <v>3</v>
      </c>
      <c r="B15" s="79" t="s">
        <v>81</v>
      </c>
      <c r="C15" s="80">
        <v>5</v>
      </c>
      <c r="D15" s="37" t="s">
        <v>27</v>
      </c>
      <c r="E15" s="81" t="s">
        <v>34</v>
      </c>
      <c r="F15" s="82">
        <v>631.2</v>
      </c>
      <c r="G15" s="119" t="s">
        <v>86</v>
      </c>
      <c r="H15" s="83">
        <v>33</v>
      </c>
      <c r="I15" s="39">
        <f t="shared" si="0"/>
        <v>20.200000000000045</v>
      </c>
      <c r="J15" s="40">
        <v>0.5752662037037037</v>
      </c>
      <c r="K15" s="41">
        <f t="shared" si="1"/>
        <v>0.11693287037037042</v>
      </c>
      <c r="L15" s="42">
        <f t="shared" si="2"/>
        <v>0.11459490740740741</v>
      </c>
      <c r="M15" s="43"/>
      <c r="N15" s="44">
        <v>3</v>
      </c>
      <c r="O15" s="40">
        <v>0.7661574074074075</v>
      </c>
      <c r="P15" s="45">
        <f t="shared" si="3"/>
        <v>0.08560185185185198</v>
      </c>
      <c r="Q15" s="42">
        <f t="shared" si="4"/>
        <v>0.0832638888888889</v>
      </c>
      <c r="R15" s="43"/>
      <c r="S15" s="44">
        <v>3</v>
      </c>
      <c r="T15" s="46">
        <v>0.5482870370370371</v>
      </c>
      <c r="U15" s="136">
        <f t="shared" si="5"/>
        <v>0.08648148148148149</v>
      </c>
      <c r="V15" s="42">
        <f t="shared" si="6"/>
        <v>0.08432870370370371</v>
      </c>
      <c r="W15" s="47"/>
      <c r="X15" s="48">
        <v>2</v>
      </c>
      <c r="Y15" s="103">
        <v>0.6756944444444444</v>
      </c>
      <c r="Z15" s="136">
        <f t="shared" si="7"/>
        <v>0.06458333333333333</v>
      </c>
      <c r="AA15" s="42">
        <f t="shared" si="8"/>
        <v>0.0625462962962963</v>
      </c>
      <c r="AB15" s="99"/>
      <c r="AC15" s="48">
        <v>6</v>
      </c>
      <c r="AD15" s="40">
        <v>0.5535763888888888</v>
      </c>
      <c r="AE15" s="166">
        <f t="shared" si="9"/>
        <v>0.08135416666666656</v>
      </c>
      <c r="AF15" s="42">
        <f t="shared" si="10"/>
        <v>0.07849537037037037</v>
      </c>
      <c r="AG15" s="50"/>
      <c r="AH15" s="174">
        <v>3</v>
      </c>
      <c r="AI15" s="34">
        <f t="shared" si="11"/>
        <v>11</v>
      </c>
      <c r="AK15" s="12">
        <f t="shared" si="12"/>
        <v>6</v>
      </c>
      <c r="AL15" s="12">
        <f t="shared" si="13"/>
        <v>2</v>
      </c>
    </row>
    <row r="16" spans="1:38" ht="18" customHeight="1">
      <c r="A16" s="32">
        <v>4</v>
      </c>
      <c r="B16" s="35" t="s">
        <v>77</v>
      </c>
      <c r="C16" s="50"/>
      <c r="D16" s="37" t="s">
        <v>27</v>
      </c>
      <c r="E16" s="38" t="s">
        <v>78</v>
      </c>
      <c r="F16" s="82">
        <v>618.8</v>
      </c>
      <c r="G16" s="119" t="s">
        <v>87</v>
      </c>
      <c r="H16" s="83" t="s">
        <v>45</v>
      </c>
      <c r="I16" s="39">
        <f t="shared" si="0"/>
        <v>7.7999999999999545</v>
      </c>
      <c r="J16" s="40">
        <v>0.5697106481481481</v>
      </c>
      <c r="K16" s="41">
        <f t="shared" si="1"/>
        <v>0.11137731481481478</v>
      </c>
      <c r="L16" s="42">
        <f t="shared" si="2"/>
        <v>0.11047453703703704</v>
      </c>
      <c r="M16" s="43"/>
      <c r="N16" s="44">
        <v>1</v>
      </c>
      <c r="O16" s="40">
        <v>0.7654513888888889</v>
      </c>
      <c r="P16" s="45">
        <f t="shared" si="3"/>
        <v>0.08489583333333339</v>
      </c>
      <c r="Q16" s="42">
        <f t="shared" si="4"/>
        <v>0.08399305555555557</v>
      </c>
      <c r="R16" s="43"/>
      <c r="S16" s="44">
        <v>4</v>
      </c>
      <c r="T16" s="46">
        <v>0.5519444444444445</v>
      </c>
      <c r="U16" s="136">
        <f t="shared" si="5"/>
        <v>0.09013888888888888</v>
      </c>
      <c r="V16" s="42">
        <f t="shared" si="6"/>
        <v>0.08930555555555554</v>
      </c>
      <c r="W16" s="47"/>
      <c r="X16" s="48">
        <v>4</v>
      </c>
      <c r="Y16" s="103">
        <v>0.6727314814814815</v>
      </c>
      <c r="Z16" s="136">
        <f t="shared" si="7"/>
        <v>0.06162037037037049</v>
      </c>
      <c r="AA16" s="42">
        <f t="shared" si="8"/>
        <v>0.06083333333333333</v>
      </c>
      <c r="AB16" s="99"/>
      <c r="AC16" s="48">
        <v>3</v>
      </c>
      <c r="AD16" s="40">
        <v>0.5525925925925926</v>
      </c>
      <c r="AE16" s="166">
        <f t="shared" si="9"/>
        <v>0.08037037037037037</v>
      </c>
      <c r="AF16" s="42">
        <f t="shared" si="10"/>
        <v>0.07925925925925927</v>
      </c>
      <c r="AG16" s="50"/>
      <c r="AH16" s="174">
        <v>5</v>
      </c>
      <c r="AI16" s="34">
        <f t="shared" si="11"/>
        <v>12</v>
      </c>
      <c r="AK16" s="12">
        <f t="shared" si="12"/>
        <v>5</v>
      </c>
      <c r="AL16" s="12">
        <f t="shared" si="13"/>
        <v>1</v>
      </c>
    </row>
    <row r="17" spans="1:38" ht="18" customHeight="1">
      <c r="A17" s="29">
        <v>5</v>
      </c>
      <c r="B17" s="36" t="s">
        <v>83</v>
      </c>
      <c r="C17" s="80">
        <v>9</v>
      </c>
      <c r="D17" s="37" t="s">
        <v>27</v>
      </c>
      <c r="E17" s="81" t="s">
        <v>85</v>
      </c>
      <c r="F17" s="82">
        <v>631.2</v>
      </c>
      <c r="G17" s="119" t="s">
        <v>86</v>
      </c>
      <c r="H17" s="83">
        <v>33</v>
      </c>
      <c r="I17" s="39">
        <f t="shared" si="0"/>
        <v>20.200000000000045</v>
      </c>
      <c r="J17" s="40">
        <v>0.5775578703703704</v>
      </c>
      <c r="K17" s="41">
        <f t="shared" si="1"/>
        <v>0.11922453703703711</v>
      </c>
      <c r="L17" s="42">
        <f t="shared" si="2"/>
        <v>0.11688657407407406</v>
      </c>
      <c r="M17" s="43"/>
      <c r="N17" s="44">
        <v>5</v>
      </c>
      <c r="O17" s="40">
        <v>0.7681365740740741</v>
      </c>
      <c r="P17" s="45">
        <f t="shared" si="3"/>
        <v>0.08758101851851863</v>
      </c>
      <c r="Q17" s="42">
        <f t="shared" si="4"/>
        <v>0.08524305555555556</v>
      </c>
      <c r="R17" s="43"/>
      <c r="S17" s="44">
        <v>6</v>
      </c>
      <c r="T17" s="46">
        <v>0.5472800925925926</v>
      </c>
      <c r="U17" s="136">
        <f t="shared" si="5"/>
        <v>0.085474537037037</v>
      </c>
      <c r="V17" s="42">
        <f t="shared" si="6"/>
        <v>0.08332175925925926</v>
      </c>
      <c r="W17" s="104"/>
      <c r="X17" s="48">
        <v>1</v>
      </c>
      <c r="Y17" s="103">
        <v>0.674861111111111</v>
      </c>
      <c r="Z17" s="136">
        <f t="shared" si="7"/>
        <v>0.06374999999999997</v>
      </c>
      <c r="AA17" s="42">
        <f t="shared" si="8"/>
        <v>0.06171296296296296</v>
      </c>
      <c r="AB17" s="99"/>
      <c r="AC17" s="48">
        <v>4</v>
      </c>
      <c r="AD17" s="40">
        <v>0.5560995370370371</v>
      </c>
      <c r="AE17" s="166">
        <f t="shared" si="9"/>
        <v>0.08387731481481481</v>
      </c>
      <c r="AF17" s="42">
        <f t="shared" si="10"/>
        <v>0.08101851851851852</v>
      </c>
      <c r="AG17" s="50"/>
      <c r="AH17" s="174">
        <v>6</v>
      </c>
      <c r="AI17" s="34">
        <f t="shared" si="11"/>
        <v>16</v>
      </c>
      <c r="AK17" s="12">
        <f t="shared" si="12"/>
        <v>6</v>
      </c>
      <c r="AL17" s="12">
        <f t="shared" si="13"/>
        <v>1</v>
      </c>
    </row>
    <row r="18" spans="1:38" ht="18" customHeight="1">
      <c r="A18" s="32">
        <v>6</v>
      </c>
      <c r="B18" s="79" t="s">
        <v>84</v>
      </c>
      <c r="C18" s="80">
        <v>4</v>
      </c>
      <c r="D18" s="37" t="s">
        <v>27</v>
      </c>
      <c r="E18" s="81" t="s">
        <v>35</v>
      </c>
      <c r="F18" s="82">
        <v>631.2</v>
      </c>
      <c r="G18" s="119" t="s">
        <v>86</v>
      </c>
      <c r="H18" s="83">
        <v>33</v>
      </c>
      <c r="I18" s="39">
        <f t="shared" si="0"/>
        <v>20.200000000000045</v>
      </c>
      <c r="J18" s="40">
        <v>0.5796875</v>
      </c>
      <c r="K18" s="41">
        <f t="shared" si="1"/>
        <v>0.12135416666666671</v>
      </c>
      <c r="L18" s="42">
        <f t="shared" si="2"/>
        <v>0.1190162037037037</v>
      </c>
      <c r="M18" s="43"/>
      <c r="N18" s="44">
        <v>6</v>
      </c>
      <c r="O18" s="40">
        <v>0.7687152777777778</v>
      </c>
      <c r="P18" s="45">
        <f t="shared" si="3"/>
        <v>0.08815972222222235</v>
      </c>
      <c r="Q18" s="42">
        <f t="shared" si="4"/>
        <v>0.08582175925925926</v>
      </c>
      <c r="R18" s="43"/>
      <c r="S18" s="44">
        <v>7</v>
      </c>
      <c r="T18" s="103">
        <v>0.5497800925925925</v>
      </c>
      <c r="U18" s="136">
        <f t="shared" si="5"/>
        <v>0.08797453703703695</v>
      </c>
      <c r="V18" s="42">
        <f t="shared" si="6"/>
        <v>0.08582175925925926</v>
      </c>
      <c r="W18" s="47"/>
      <c r="X18" s="48">
        <v>3</v>
      </c>
      <c r="Y18" s="103">
        <v>0.6760532407407407</v>
      </c>
      <c r="Z18" s="136">
        <f t="shared" si="7"/>
        <v>0.06494212962962964</v>
      </c>
      <c r="AA18" s="42">
        <f t="shared" si="8"/>
        <v>0.0629050925925926</v>
      </c>
      <c r="AB18" s="99"/>
      <c r="AC18" s="48">
        <v>7</v>
      </c>
      <c r="AD18" s="40">
        <v>0.5568171296296297</v>
      </c>
      <c r="AE18" s="166">
        <f t="shared" si="9"/>
        <v>0.08459490740740744</v>
      </c>
      <c r="AF18" s="42">
        <f t="shared" si="10"/>
        <v>0.0817361111111111</v>
      </c>
      <c r="AG18" s="50"/>
      <c r="AH18" s="174">
        <v>7</v>
      </c>
      <c r="AI18" s="34">
        <f t="shared" si="11"/>
        <v>23</v>
      </c>
      <c r="AK18" s="12">
        <f t="shared" si="12"/>
        <v>7</v>
      </c>
      <c r="AL18" s="12">
        <f t="shared" si="13"/>
        <v>3</v>
      </c>
    </row>
    <row r="19" spans="1:38" ht="18" customHeight="1">
      <c r="A19" s="29">
        <v>7</v>
      </c>
      <c r="B19" s="79" t="s">
        <v>28</v>
      </c>
      <c r="C19" s="80">
        <v>10</v>
      </c>
      <c r="D19" s="37" t="s">
        <v>27</v>
      </c>
      <c r="E19" s="81" t="s">
        <v>29</v>
      </c>
      <c r="F19" s="82">
        <v>615.8</v>
      </c>
      <c r="G19" s="119" t="s">
        <v>47</v>
      </c>
      <c r="H19" s="83" t="s">
        <v>45</v>
      </c>
      <c r="I19" s="39">
        <f t="shared" si="0"/>
        <v>4.7999999999999545</v>
      </c>
      <c r="J19" s="40">
        <v>0.5747685185185185</v>
      </c>
      <c r="K19" s="41">
        <f t="shared" si="1"/>
        <v>0.1164351851851852</v>
      </c>
      <c r="L19" s="42">
        <f t="shared" si="2"/>
        <v>0.11587962962962962</v>
      </c>
      <c r="M19" s="43"/>
      <c r="N19" s="44">
        <v>4</v>
      </c>
      <c r="O19" s="40">
        <v>0.7656365740740741</v>
      </c>
      <c r="P19" s="45">
        <f t="shared" si="3"/>
        <v>0.08508101851851868</v>
      </c>
      <c r="Q19" s="42">
        <f t="shared" si="4"/>
        <v>0.08452546296296297</v>
      </c>
      <c r="R19" s="43"/>
      <c r="S19" s="44">
        <v>5</v>
      </c>
      <c r="T19" s="46">
        <v>0.5543981481481481</v>
      </c>
      <c r="U19" s="136">
        <f t="shared" si="5"/>
        <v>0.09259259259259256</v>
      </c>
      <c r="V19" s="42">
        <f t="shared" si="6"/>
        <v>0.09207175925925927</v>
      </c>
      <c r="W19" s="47"/>
      <c r="X19" s="48">
        <v>8</v>
      </c>
      <c r="Y19" s="103">
        <v>0.6792592592592593</v>
      </c>
      <c r="Z19" s="136">
        <f t="shared" si="7"/>
        <v>0.06814814814814829</v>
      </c>
      <c r="AA19" s="42">
        <f t="shared" si="8"/>
        <v>0.06766203703703703</v>
      </c>
      <c r="AB19" s="99" t="s">
        <v>104</v>
      </c>
      <c r="AC19" s="48">
        <v>16</v>
      </c>
      <c r="AD19" s="40">
        <v>0.5558449074074074</v>
      </c>
      <c r="AE19" s="166">
        <f t="shared" si="9"/>
        <v>0.08362268518518517</v>
      </c>
      <c r="AF19" s="42">
        <f t="shared" si="10"/>
        <v>0.08293981481481481</v>
      </c>
      <c r="AG19" s="50"/>
      <c r="AH19" s="174">
        <v>9</v>
      </c>
      <c r="AI19" s="34">
        <f t="shared" si="11"/>
        <v>26</v>
      </c>
      <c r="AK19" s="12">
        <f t="shared" si="12"/>
        <v>16</v>
      </c>
      <c r="AL19" s="12">
        <f t="shared" si="13"/>
        <v>4</v>
      </c>
    </row>
    <row r="20" spans="1:38" ht="18" customHeight="1">
      <c r="A20" s="32">
        <v>8</v>
      </c>
      <c r="B20" s="36" t="s">
        <v>82</v>
      </c>
      <c r="C20" s="50">
        <v>3</v>
      </c>
      <c r="D20" s="37" t="s">
        <v>27</v>
      </c>
      <c r="E20" s="38" t="s">
        <v>39</v>
      </c>
      <c r="F20" s="82">
        <v>631.2</v>
      </c>
      <c r="G20" s="123" t="s">
        <v>86</v>
      </c>
      <c r="H20" s="83">
        <v>33</v>
      </c>
      <c r="I20" s="39">
        <f t="shared" si="0"/>
        <v>20.200000000000045</v>
      </c>
      <c r="J20" s="40">
        <v>0.5818055555555556</v>
      </c>
      <c r="K20" s="41">
        <f t="shared" si="1"/>
        <v>0.12347222222222226</v>
      </c>
      <c r="L20" s="42">
        <f t="shared" si="2"/>
        <v>0.12113425925925926</v>
      </c>
      <c r="M20" s="43"/>
      <c r="N20" s="44">
        <v>9</v>
      </c>
      <c r="O20" s="40">
        <v>0.7693171296296296</v>
      </c>
      <c r="P20" s="45">
        <f t="shared" si="3"/>
        <v>0.08876157407407415</v>
      </c>
      <c r="Q20" s="42">
        <f t="shared" si="4"/>
        <v>0.08642361111111112</v>
      </c>
      <c r="R20" s="43"/>
      <c r="S20" s="44">
        <v>8</v>
      </c>
      <c r="T20" s="46">
        <v>0.5578935185185185</v>
      </c>
      <c r="U20" s="136">
        <f t="shared" si="5"/>
        <v>0.09608796296296296</v>
      </c>
      <c r="V20" s="42">
        <f t="shared" si="6"/>
        <v>0.09393518518518519</v>
      </c>
      <c r="W20" s="47"/>
      <c r="X20" s="48">
        <v>11</v>
      </c>
      <c r="Y20" s="141">
        <v>0.6755092592592593</v>
      </c>
      <c r="Z20" s="136">
        <f t="shared" si="7"/>
        <v>0.06439814814814826</v>
      </c>
      <c r="AA20" s="42">
        <f t="shared" si="8"/>
        <v>0.06236111111111111</v>
      </c>
      <c r="AB20" s="99"/>
      <c r="AC20" s="48">
        <v>5</v>
      </c>
      <c r="AD20" s="40">
        <v>0.5538888888888889</v>
      </c>
      <c r="AE20" s="166">
        <f t="shared" si="9"/>
        <v>0.08166666666666661</v>
      </c>
      <c r="AF20" s="42">
        <f t="shared" si="10"/>
        <v>0.07880787037037038</v>
      </c>
      <c r="AG20" s="50"/>
      <c r="AH20" s="174">
        <v>4</v>
      </c>
      <c r="AI20" s="34">
        <f t="shared" si="11"/>
        <v>26</v>
      </c>
      <c r="AK20" s="12">
        <f t="shared" si="12"/>
        <v>11</v>
      </c>
      <c r="AL20" s="12">
        <f t="shared" si="13"/>
        <v>4</v>
      </c>
    </row>
    <row r="21" spans="1:38" ht="18" customHeight="1">
      <c r="A21" s="29">
        <v>9</v>
      </c>
      <c r="B21" s="85" t="s">
        <v>40</v>
      </c>
      <c r="C21" s="80"/>
      <c r="D21" s="37" t="s">
        <v>27</v>
      </c>
      <c r="E21" s="81" t="s">
        <v>41</v>
      </c>
      <c r="F21" s="82">
        <v>646</v>
      </c>
      <c r="G21" s="119" t="s">
        <v>48</v>
      </c>
      <c r="H21" s="83" t="s">
        <v>45</v>
      </c>
      <c r="I21" s="39">
        <f t="shared" si="0"/>
        <v>35</v>
      </c>
      <c r="J21" s="40">
        <v>0.5828356481481481</v>
      </c>
      <c r="K21" s="41">
        <f t="shared" si="1"/>
        <v>0.12450231481481483</v>
      </c>
      <c r="L21" s="42">
        <f t="shared" si="2"/>
        <v>0.12045138888888889</v>
      </c>
      <c r="M21" s="43"/>
      <c r="N21" s="44">
        <v>7</v>
      </c>
      <c r="O21" s="40">
        <v>0.7739467592592592</v>
      </c>
      <c r="P21" s="45">
        <f t="shared" si="3"/>
        <v>0.09339120370370368</v>
      </c>
      <c r="Q21" s="42">
        <f t="shared" si="4"/>
        <v>0.08934027777777777</v>
      </c>
      <c r="R21" s="43"/>
      <c r="S21" s="44">
        <v>9</v>
      </c>
      <c r="T21" s="46">
        <v>0.557974537037037</v>
      </c>
      <c r="U21" s="136">
        <f t="shared" si="5"/>
        <v>0.09616898148148145</v>
      </c>
      <c r="V21" s="42">
        <f t="shared" si="6"/>
        <v>0.09244212962962962</v>
      </c>
      <c r="W21" s="47"/>
      <c r="X21" s="48">
        <v>9</v>
      </c>
      <c r="Y21" s="40">
        <v>0.678900462962963</v>
      </c>
      <c r="Z21" s="136">
        <f t="shared" si="7"/>
        <v>0.06778935185185198</v>
      </c>
      <c r="AA21" s="42">
        <f t="shared" si="8"/>
        <v>0.06425925925925925</v>
      </c>
      <c r="AB21" s="99"/>
      <c r="AC21" s="48">
        <v>8</v>
      </c>
      <c r="AD21" s="40">
        <v>0.5599537037037037</v>
      </c>
      <c r="AE21" s="166">
        <f t="shared" si="9"/>
        <v>0.08773148148148141</v>
      </c>
      <c r="AF21" s="42">
        <f t="shared" si="10"/>
        <v>0.08278935185185185</v>
      </c>
      <c r="AG21" s="50"/>
      <c r="AH21" s="174">
        <v>8</v>
      </c>
      <c r="AI21" s="34">
        <f t="shared" si="11"/>
        <v>32</v>
      </c>
      <c r="AK21" s="12">
        <f t="shared" si="12"/>
        <v>9</v>
      </c>
      <c r="AL21" s="12">
        <f t="shared" si="13"/>
        <v>7</v>
      </c>
    </row>
    <row r="22" spans="1:38" ht="18" customHeight="1">
      <c r="A22" s="32">
        <v>10</v>
      </c>
      <c r="B22" s="36" t="s">
        <v>76</v>
      </c>
      <c r="C22" s="50"/>
      <c r="D22" s="37" t="s">
        <v>27</v>
      </c>
      <c r="E22" s="38" t="s">
        <v>32</v>
      </c>
      <c r="F22" s="82">
        <v>634.5</v>
      </c>
      <c r="G22" s="119" t="s">
        <v>88</v>
      </c>
      <c r="H22" s="83" t="s">
        <v>45</v>
      </c>
      <c r="I22" s="39">
        <f t="shared" si="0"/>
        <v>23.5</v>
      </c>
      <c r="J22" s="40">
        <v>0.582025462962963</v>
      </c>
      <c r="K22" s="41">
        <f t="shared" si="1"/>
        <v>0.12369212962962967</v>
      </c>
      <c r="L22" s="42">
        <f t="shared" si="2"/>
        <v>0.12097222222222222</v>
      </c>
      <c r="M22" s="43"/>
      <c r="N22" s="44">
        <v>8</v>
      </c>
      <c r="O22" s="40">
        <v>0.7746412037037037</v>
      </c>
      <c r="P22" s="45">
        <f t="shared" si="3"/>
        <v>0.09408564814814824</v>
      </c>
      <c r="Q22" s="42">
        <f t="shared" si="4"/>
        <v>0.09136574074074073</v>
      </c>
      <c r="R22" s="43"/>
      <c r="S22" s="44">
        <v>10</v>
      </c>
      <c r="T22" s="46">
        <v>0.5557407407407408</v>
      </c>
      <c r="U22" s="136">
        <f t="shared" si="5"/>
        <v>0.09393518518518518</v>
      </c>
      <c r="V22" s="42">
        <f t="shared" si="6"/>
        <v>0.09142361111111112</v>
      </c>
      <c r="W22" s="47"/>
      <c r="X22" s="48">
        <v>6</v>
      </c>
      <c r="Y22" s="103">
        <v>0.6795949074074074</v>
      </c>
      <c r="Z22" s="136">
        <f t="shared" si="7"/>
        <v>0.0684837962962963</v>
      </c>
      <c r="AA22" s="42">
        <f t="shared" si="8"/>
        <v>0.0661111111111111</v>
      </c>
      <c r="AB22" s="99"/>
      <c r="AC22" s="48">
        <v>10</v>
      </c>
      <c r="AD22" s="40">
        <v>0.5629282407407408</v>
      </c>
      <c r="AE22" s="166">
        <f t="shared" si="9"/>
        <v>0.0907060185185185</v>
      </c>
      <c r="AF22" s="42">
        <f t="shared" si="10"/>
        <v>0.08738425925925926</v>
      </c>
      <c r="AG22" s="50"/>
      <c r="AH22" s="174">
        <v>11</v>
      </c>
      <c r="AI22" s="34">
        <f t="shared" si="11"/>
        <v>34</v>
      </c>
      <c r="AK22" s="12">
        <f t="shared" si="12"/>
        <v>11</v>
      </c>
      <c r="AL22" s="12">
        <f t="shared" si="13"/>
        <v>6</v>
      </c>
    </row>
    <row r="23" spans="1:38" ht="18" customHeight="1">
      <c r="A23" s="29">
        <v>11</v>
      </c>
      <c r="B23" s="79" t="s">
        <v>38</v>
      </c>
      <c r="C23" s="80">
        <v>13</v>
      </c>
      <c r="D23" s="37" t="s">
        <v>27</v>
      </c>
      <c r="E23" s="81" t="s">
        <v>71</v>
      </c>
      <c r="F23" s="82">
        <v>611</v>
      </c>
      <c r="G23" s="119" t="s">
        <v>49</v>
      </c>
      <c r="H23" s="83" t="s">
        <v>45</v>
      </c>
      <c r="I23" s="39">
        <f t="shared" si="0"/>
        <v>0</v>
      </c>
      <c r="J23" s="40">
        <v>0.5945486111111111</v>
      </c>
      <c r="K23" s="41">
        <f t="shared" si="1"/>
        <v>0.1362152777777778</v>
      </c>
      <c r="L23" s="42">
        <f t="shared" si="2"/>
        <v>0.13621527777777778</v>
      </c>
      <c r="M23" s="43"/>
      <c r="N23" s="44">
        <v>12</v>
      </c>
      <c r="O23" s="40">
        <v>0.7766319444444445</v>
      </c>
      <c r="P23" s="45">
        <f t="shared" si="3"/>
        <v>0.09607638888888903</v>
      </c>
      <c r="Q23" s="42">
        <f t="shared" si="4"/>
        <v>0.09607638888888888</v>
      </c>
      <c r="R23" s="43"/>
      <c r="S23" s="44">
        <v>11</v>
      </c>
      <c r="T23" s="46">
        <v>0.5555787037037038</v>
      </c>
      <c r="U23" s="136">
        <f t="shared" si="5"/>
        <v>0.09377314814814819</v>
      </c>
      <c r="V23" s="42">
        <f t="shared" si="6"/>
        <v>0.09377314814814815</v>
      </c>
      <c r="W23" s="47"/>
      <c r="X23" s="48">
        <v>10</v>
      </c>
      <c r="Y23" s="103">
        <v>0.6842013888888889</v>
      </c>
      <c r="Z23" s="136">
        <f t="shared" si="7"/>
        <v>0.07309027777777788</v>
      </c>
      <c r="AA23" s="42">
        <f t="shared" si="8"/>
        <v>0.07309027777777778</v>
      </c>
      <c r="AB23" s="99"/>
      <c r="AC23" s="48">
        <v>14</v>
      </c>
      <c r="AD23" s="40">
        <v>0.5587962962962963</v>
      </c>
      <c r="AE23" s="166">
        <f t="shared" si="9"/>
        <v>0.08657407407407408</v>
      </c>
      <c r="AF23" s="42">
        <f t="shared" si="10"/>
        <v>0.08657407407407408</v>
      </c>
      <c r="AG23" s="50"/>
      <c r="AH23" s="174">
        <v>10</v>
      </c>
      <c r="AI23" s="34">
        <f t="shared" si="11"/>
        <v>43</v>
      </c>
      <c r="AK23" s="12">
        <f t="shared" si="12"/>
        <v>14</v>
      </c>
      <c r="AL23" s="12">
        <f t="shared" si="13"/>
        <v>10</v>
      </c>
    </row>
    <row r="24" spans="1:38" ht="18" customHeight="1">
      <c r="A24" s="32">
        <v>12</v>
      </c>
      <c r="B24" s="52" t="s">
        <v>36</v>
      </c>
      <c r="C24" s="53">
        <v>8</v>
      </c>
      <c r="D24" s="37" t="s">
        <v>27</v>
      </c>
      <c r="E24" s="81" t="s">
        <v>37</v>
      </c>
      <c r="F24" s="86">
        <v>726</v>
      </c>
      <c r="G24" s="69" t="s">
        <v>51</v>
      </c>
      <c r="H24" s="87">
        <v>33</v>
      </c>
      <c r="I24" s="39">
        <f t="shared" si="0"/>
        <v>115</v>
      </c>
      <c r="J24" s="40">
        <v>0.6176967592592593</v>
      </c>
      <c r="K24" s="41">
        <f t="shared" si="1"/>
        <v>0.15936342592592595</v>
      </c>
      <c r="L24" s="42">
        <f t="shared" si="2"/>
        <v>0.14605324074074075</v>
      </c>
      <c r="M24" s="67"/>
      <c r="N24" s="44">
        <v>14</v>
      </c>
      <c r="O24" s="40">
        <v>0.7961111111111111</v>
      </c>
      <c r="P24" s="45">
        <f t="shared" si="3"/>
        <v>0.11555555555555563</v>
      </c>
      <c r="Q24" s="42">
        <f t="shared" si="4"/>
        <v>0.10224537037037036</v>
      </c>
      <c r="R24" s="43"/>
      <c r="S24" s="44">
        <v>14</v>
      </c>
      <c r="T24" s="103">
        <v>0.5705324074074074</v>
      </c>
      <c r="U24" s="136">
        <f t="shared" si="5"/>
        <v>0.10872685185185182</v>
      </c>
      <c r="V24" s="42">
        <f t="shared" si="6"/>
        <v>0.09648148148148149</v>
      </c>
      <c r="W24" s="47"/>
      <c r="X24" s="48">
        <v>12</v>
      </c>
      <c r="Y24" s="103">
        <v>0.6882754629629629</v>
      </c>
      <c r="Z24" s="136">
        <f t="shared" si="7"/>
        <v>0.07716435185185189</v>
      </c>
      <c r="AA24" s="42">
        <f t="shared" si="8"/>
        <v>0.06557870370370371</v>
      </c>
      <c r="AB24" s="99"/>
      <c r="AC24" s="48">
        <v>9</v>
      </c>
      <c r="AD24" s="40">
        <v>0.6666666666666666</v>
      </c>
      <c r="AE24" s="166">
        <f t="shared" si="9"/>
        <v>0.19444444444444436</v>
      </c>
      <c r="AF24" s="42">
        <f t="shared" si="10"/>
        <v>0.1782060185185185</v>
      </c>
      <c r="AG24" s="50" t="s">
        <v>53</v>
      </c>
      <c r="AH24" s="174">
        <v>16</v>
      </c>
      <c r="AI24" s="34">
        <f t="shared" si="11"/>
        <v>49</v>
      </c>
      <c r="AK24" s="12">
        <f t="shared" si="12"/>
        <v>16</v>
      </c>
      <c r="AL24" s="12">
        <f t="shared" si="13"/>
        <v>9</v>
      </c>
    </row>
    <row r="25" spans="1:38" ht="18" customHeight="1">
      <c r="A25" s="29">
        <v>13</v>
      </c>
      <c r="B25" s="79" t="s">
        <v>73</v>
      </c>
      <c r="C25" s="80">
        <v>6</v>
      </c>
      <c r="D25" s="37" t="s">
        <v>27</v>
      </c>
      <c r="E25" s="81" t="s">
        <v>30</v>
      </c>
      <c r="F25" s="82">
        <v>648.2</v>
      </c>
      <c r="G25" s="120" t="s">
        <v>90</v>
      </c>
      <c r="H25" s="87" t="s">
        <v>45</v>
      </c>
      <c r="I25" s="39">
        <f t="shared" si="0"/>
        <v>37.200000000000045</v>
      </c>
      <c r="J25" s="40">
        <v>0.5957523148148148</v>
      </c>
      <c r="K25" s="41">
        <f t="shared" si="1"/>
        <v>0.13741898148148152</v>
      </c>
      <c r="L25" s="42">
        <f t="shared" si="2"/>
        <v>0.13311342592592593</v>
      </c>
      <c r="M25" s="49"/>
      <c r="N25" s="44">
        <v>11</v>
      </c>
      <c r="O25" s="40">
        <v>0.7825694444444444</v>
      </c>
      <c r="P25" s="45">
        <f t="shared" si="3"/>
        <v>0.10201388888888896</v>
      </c>
      <c r="Q25" s="42">
        <f t="shared" si="4"/>
        <v>0.09770833333333333</v>
      </c>
      <c r="R25" s="43"/>
      <c r="S25" s="44">
        <v>13</v>
      </c>
      <c r="T25" s="46">
        <v>0.5678009259259259</v>
      </c>
      <c r="U25" s="136">
        <f t="shared" si="5"/>
        <v>0.10599537037037032</v>
      </c>
      <c r="V25" s="42">
        <f t="shared" si="6"/>
        <v>0.10202546296296296</v>
      </c>
      <c r="W25" s="47"/>
      <c r="X25" s="48">
        <v>13</v>
      </c>
      <c r="Y25" s="103">
        <v>0.682673611111111</v>
      </c>
      <c r="Z25" s="136">
        <f t="shared" si="7"/>
        <v>0.07156249999999997</v>
      </c>
      <c r="AA25" s="42">
        <f t="shared" si="8"/>
        <v>0.06781250000000001</v>
      </c>
      <c r="AB25" s="99"/>
      <c r="AC25" s="48">
        <v>12</v>
      </c>
      <c r="AD25" s="40">
        <v>0.5678819444444444</v>
      </c>
      <c r="AE25" s="166">
        <f t="shared" si="9"/>
        <v>0.09565972222222213</v>
      </c>
      <c r="AF25" s="42">
        <f t="shared" si="10"/>
        <v>0.09040509259259259</v>
      </c>
      <c r="AG25" s="50"/>
      <c r="AH25" s="174">
        <v>13</v>
      </c>
      <c r="AI25" s="34">
        <f t="shared" si="11"/>
        <v>49</v>
      </c>
      <c r="AK25" s="12">
        <f t="shared" si="12"/>
        <v>13</v>
      </c>
      <c r="AL25" s="12">
        <f t="shared" si="13"/>
        <v>11</v>
      </c>
    </row>
    <row r="26" spans="1:38" ht="18" customHeight="1">
      <c r="A26" s="32">
        <v>14</v>
      </c>
      <c r="B26" s="79" t="s">
        <v>74</v>
      </c>
      <c r="C26" s="80"/>
      <c r="D26" s="37" t="s">
        <v>27</v>
      </c>
      <c r="E26" s="81" t="s">
        <v>75</v>
      </c>
      <c r="F26" s="82">
        <v>642.2</v>
      </c>
      <c r="G26" s="120" t="s">
        <v>89</v>
      </c>
      <c r="H26" s="87" t="s">
        <v>45</v>
      </c>
      <c r="I26" s="39">
        <f t="shared" si="0"/>
        <v>31.200000000000045</v>
      </c>
      <c r="J26" s="40">
        <v>0.6042013888888889</v>
      </c>
      <c r="K26" s="41">
        <f t="shared" si="1"/>
        <v>0.14586805555555554</v>
      </c>
      <c r="L26" s="42">
        <f t="shared" si="2"/>
        <v>0.14225694444444445</v>
      </c>
      <c r="M26" s="43"/>
      <c r="N26" s="44">
        <v>13</v>
      </c>
      <c r="O26" s="40">
        <v>0.7804398148148147</v>
      </c>
      <c r="P26" s="45">
        <f t="shared" si="3"/>
        <v>0.09988425925925926</v>
      </c>
      <c r="Q26" s="42">
        <f t="shared" si="4"/>
        <v>0.09627314814814814</v>
      </c>
      <c r="R26" s="43"/>
      <c r="S26" s="44">
        <v>12</v>
      </c>
      <c r="T26" s="46">
        <v>0.5683101851851852</v>
      </c>
      <c r="U26" s="136">
        <f t="shared" si="5"/>
        <v>0.10650462962962959</v>
      </c>
      <c r="V26" s="42">
        <f t="shared" si="6"/>
        <v>0.10317129629629629</v>
      </c>
      <c r="W26" s="47"/>
      <c r="X26" s="48">
        <v>14</v>
      </c>
      <c r="Y26" s="103">
        <v>0.6828472222222222</v>
      </c>
      <c r="Z26" s="136">
        <f t="shared" si="7"/>
        <v>0.07173611111111111</v>
      </c>
      <c r="AA26" s="42">
        <f t="shared" si="8"/>
        <v>0.06858796296296296</v>
      </c>
      <c r="AB26" s="99"/>
      <c r="AC26" s="48">
        <v>13</v>
      </c>
      <c r="AD26" s="40">
        <v>0.5646527777777778</v>
      </c>
      <c r="AE26" s="166">
        <f t="shared" si="9"/>
        <v>0.09243055555555552</v>
      </c>
      <c r="AF26" s="42">
        <f t="shared" si="10"/>
        <v>0.08802083333333333</v>
      </c>
      <c r="AG26" s="50"/>
      <c r="AH26" s="174">
        <v>12</v>
      </c>
      <c r="AI26" s="34">
        <f t="shared" si="11"/>
        <v>50</v>
      </c>
      <c r="AK26" s="12">
        <f t="shared" si="12"/>
        <v>14</v>
      </c>
      <c r="AL26" s="12">
        <f t="shared" si="13"/>
        <v>12</v>
      </c>
    </row>
    <row r="27" spans="1:38" ht="18" customHeight="1" thickBot="1">
      <c r="A27" s="150">
        <v>15</v>
      </c>
      <c r="B27" s="57" t="s">
        <v>72</v>
      </c>
      <c r="C27" s="58">
        <v>1</v>
      </c>
      <c r="D27" s="59" t="s">
        <v>27</v>
      </c>
      <c r="E27" s="60" t="s">
        <v>33</v>
      </c>
      <c r="F27" s="143">
        <v>636</v>
      </c>
      <c r="G27" s="151" t="s">
        <v>91</v>
      </c>
      <c r="H27" s="92" t="s">
        <v>45</v>
      </c>
      <c r="I27" s="61">
        <f t="shared" si="0"/>
        <v>25</v>
      </c>
      <c r="J27" s="62">
        <v>0.6288657407407408</v>
      </c>
      <c r="K27" s="152">
        <f t="shared" si="1"/>
        <v>0.17053240740740744</v>
      </c>
      <c r="L27" s="126">
        <f t="shared" si="2"/>
        <v>0.1676388888888889</v>
      </c>
      <c r="M27" s="153"/>
      <c r="N27" s="154">
        <v>15</v>
      </c>
      <c r="O27" s="62">
        <v>0.8037615740740741</v>
      </c>
      <c r="P27" s="155">
        <f t="shared" si="3"/>
        <v>0.12320601851851865</v>
      </c>
      <c r="Q27" s="126">
        <f t="shared" si="4"/>
        <v>0.1203125</v>
      </c>
      <c r="R27" s="153"/>
      <c r="S27" s="154">
        <v>15</v>
      </c>
      <c r="T27" s="156">
        <v>0.5840856481481481</v>
      </c>
      <c r="U27" s="157">
        <f t="shared" si="5"/>
        <v>0.12228009259259254</v>
      </c>
      <c r="V27" s="126">
        <f t="shared" si="6"/>
        <v>0.11961805555555555</v>
      </c>
      <c r="W27" s="158"/>
      <c r="X27" s="159">
        <v>15</v>
      </c>
      <c r="Y27" s="160">
        <v>0.7105787037037037</v>
      </c>
      <c r="Z27" s="157">
        <f t="shared" si="7"/>
        <v>0.09946759259259264</v>
      </c>
      <c r="AA27" s="126">
        <f t="shared" si="8"/>
        <v>0.09694444444444444</v>
      </c>
      <c r="AB27" s="161"/>
      <c r="AC27" s="159">
        <v>15</v>
      </c>
      <c r="AD27" s="62">
        <v>0.5840509259259259</v>
      </c>
      <c r="AE27" s="63">
        <f t="shared" si="9"/>
        <v>0.11182870370370362</v>
      </c>
      <c r="AF27" s="126">
        <f t="shared" si="10"/>
        <v>0.10829861111111111</v>
      </c>
      <c r="AG27" s="58"/>
      <c r="AH27" s="175">
        <v>14</v>
      </c>
      <c r="AI27" s="65">
        <f t="shared" si="11"/>
        <v>59</v>
      </c>
      <c r="AK27" s="12">
        <f t="shared" si="12"/>
        <v>15</v>
      </c>
      <c r="AL27" s="12">
        <f t="shared" si="13"/>
        <v>14</v>
      </c>
    </row>
    <row r="28" ht="15.75" thickTop="1"/>
    <row r="29" ht="27" customHeight="1"/>
    <row r="30" ht="27" customHeight="1"/>
  </sheetData>
  <mergeCells count="24">
    <mergeCell ref="E11:E12"/>
    <mergeCell ref="F11:F12"/>
    <mergeCell ref="H11:H12"/>
    <mergeCell ref="A11:A12"/>
    <mergeCell ref="B11:B12"/>
    <mergeCell ref="C11:C12"/>
    <mergeCell ref="D11:D12"/>
    <mergeCell ref="G11:G12"/>
    <mergeCell ref="H3:I3"/>
    <mergeCell ref="J11:N11"/>
    <mergeCell ref="M3:N3"/>
    <mergeCell ref="M4:N4"/>
    <mergeCell ref="M5:N5"/>
    <mergeCell ref="M6:N6"/>
    <mergeCell ref="R3:S3"/>
    <mergeCell ref="R4:S4"/>
    <mergeCell ref="O5:P5"/>
    <mergeCell ref="R5:S5"/>
    <mergeCell ref="Y11:AC11"/>
    <mergeCell ref="AI11:AI12"/>
    <mergeCell ref="R6:S6"/>
    <mergeCell ref="O11:S11"/>
    <mergeCell ref="T11:X11"/>
    <mergeCell ref="AD11:AH11"/>
  </mergeCells>
  <conditionalFormatting sqref="AD13 M24 U13:U27 K13:K27 P13:P27 AE13:AE27 Z13:Z27">
    <cfRule type="cellIs" priority="1" dxfId="0" operator="equal" stopIfTrue="1">
      <formula>"NULL"</formula>
    </cfRule>
  </conditionalFormatting>
  <printOptions horizontalCentered="1"/>
  <pageMargins left="0.31496062992125984" right="0.51" top="0.4330708661417323" bottom="0.1968503937007874" header="0.2755905511811024" footer="0.4724409448818898"/>
  <pageSetup blackAndWhite="1" fitToHeight="1" fitToWidth="1" horizontalDpi="180" verticalDpi="180" orientation="landscape" paperSize="9" scale="70" r:id="rId1"/>
  <headerFooter alignWithMargins="0">
    <oddFooter>&amp;LBiograd, 08.05.2007.&amp;C&amp;P/&amp;N&amp;RREGATNI ODBOR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13"/>
    <pageSetUpPr fitToPage="1"/>
  </sheetPr>
  <dimension ref="A1:AH28"/>
  <sheetViews>
    <sheetView showGridLines="0" zoomScale="73" zoomScaleNormal="73" workbookViewId="0" topLeftCell="A1">
      <selection activeCell="N33" sqref="N33"/>
    </sheetView>
  </sheetViews>
  <sheetFormatPr defaultColWidth="9.140625" defaultRowHeight="12.75"/>
  <cols>
    <col min="1" max="1" width="4.8515625" style="12" customWidth="1"/>
    <col min="2" max="2" width="15.00390625" style="12" customWidth="1"/>
    <col min="3" max="3" width="5.7109375" style="12" customWidth="1"/>
    <col min="4" max="4" width="13.00390625" style="13" customWidth="1"/>
    <col min="5" max="5" width="21.421875" style="13" customWidth="1"/>
    <col min="6" max="6" width="7.421875" style="13" customWidth="1"/>
    <col min="7" max="7" width="18.00390625" style="13" hidden="1" customWidth="1"/>
    <col min="8" max="8" width="6.7109375" style="21" customWidth="1"/>
    <col min="9" max="9" width="7.421875" style="22" customWidth="1"/>
    <col min="10" max="10" width="9.421875" style="13" hidden="1" customWidth="1"/>
    <col min="11" max="12" width="8.421875" style="12" hidden="1" customWidth="1"/>
    <col min="13" max="13" width="5.421875" style="12" customWidth="1"/>
    <col min="14" max="14" width="6.57421875" style="12" bestFit="1" customWidth="1"/>
    <col min="15" max="15" width="9.421875" style="13" hidden="1" customWidth="1"/>
    <col min="16" max="16" width="9.421875" style="12" hidden="1" customWidth="1"/>
    <col min="17" max="17" width="9.28125" style="12" hidden="1" customWidth="1"/>
    <col min="18" max="18" width="5.421875" style="12" customWidth="1"/>
    <col min="19" max="19" width="6.00390625" style="12" customWidth="1"/>
    <col min="20" max="20" width="9.7109375" style="12" hidden="1" customWidth="1"/>
    <col min="21" max="22" width="8.140625" style="12" hidden="1" customWidth="1"/>
    <col min="23" max="23" width="5.57421875" style="12" customWidth="1"/>
    <col min="24" max="24" width="6.00390625" style="12" customWidth="1"/>
    <col min="25" max="25" width="10.140625" style="12" hidden="1" customWidth="1"/>
    <col min="26" max="26" width="9.00390625" style="12" hidden="1" customWidth="1"/>
    <col min="27" max="27" width="8.00390625" style="12" hidden="1" customWidth="1"/>
    <col min="28" max="28" width="6.00390625" style="12" customWidth="1"/>
    <col min="29" max="31" width="6.28125" style="12" customWidth="1"/>
    <col min="32" max="33" width="8.00390625" style="12" customWidth="1"/>
    <col min="34" max="34" width="8.00390625" style="12" hidden="1" customWidth="1"/>
    <col min="35" max="16384" width="8.00390625" style="12" customWidth="1"/>
  </cols>
  <sheetData>
    <row r="1" spans="2:24" s="1" customFormat="1" ht="29.25">
      <c r="B1" s="2" t="s">
        <v>64</v>
      </c>
      <c r="C1" s="3"/>
      <c r="D1" s="3"/>
      <c r="E1" s="3"/>
      <c r="F1" s="4"/>
      <c r="G1" s="4"/>
      <c r="H1" s="5"/>
      <c r="I1" s="6"/>
      <c r="J1" s="4"/>
      <c r="M1" s="7"/>
      <c r="O1" s="4"/>
      <c r="X1" s="7" t="s">
        <v>0</v>
      </c>
    </row>
    <row r="2" spans="1:15" s="1" customFormat="1" ht="8.25" customHeight="1">
      <c r="A2" s="8"/>
      <c r="B2" s="8"/>
      <c r="C2" s="8"/>
      <c r="D2" s="8"/>
      <c r="E2" s="8"/>
      <c r="F2" s="9"/>
      <c r="G2" s="9"/>
      <c r="H2" s="10"/>
      <c r="I2" s="11"/>
      <c r="J2" s="9"/>
      <c r="O2" s="9"/>
    </row>
    <row r="3" spans="2:24" ht="15">
      <c r="B3" s="13" t="s">
        <v>1</v>
      </c>
      <c r="C3" s="13"/>
      <c r="D3" s="14" t="s">
        <v>2</v>
      </c>
      <c r="E3" s="13" t="s">
        <v>3</v>
      </c>
      <c r="H3" s="223" t="s">
        <v>4</v>
      </c>
      <c r="I3" s="223"/>
      <c r="K3" s="13"/>
      <c r="L3" s="13"/>
      <c r="M3" s="223"/>
      <c r="N3" s="223"/>
      <c r="P3" s="13"/>
      <c r="Q3" s="13"/>
      <c r="R3" s="223"/>
      <c r="S3" s="223"/>
      <c r="T3" s="13"/>
      <c r="U3" s="13"/>
      <c r="V3" s="13"/>
      <c r="W3" s="13"/>
      <c r="X3" s="13"/>
    </row>
    <row r="4" spans="1:24" ht="15.75" customHeight="1">
      <c r="A4" s="15" t="s">
        <v>5</v>
      </c>
      <c r="B4" s="163" t="s">
        <v>65</v>
      </c>
      <c r="C4" s="14"/>
      <c r="D4" s="139">
        <v>10</v>
      </c>
      <c r="E4" s="17">
        <v>0.4583333333333333</v>
      </c>
      <c r="H4" s="224" t="s">
        <v>70</v>
      </c>
      <c r="I4" s="224"/>
      <c r="K4" s="19"/>
      <c r="L4" s="18"/>
      <c r="M4" s="224"/>
      <c r="N4" s="224"/>
      <c r="P4" s="19"/>
      <c r="Q4" s="18"/>
      <c r="R4" s="224"/>
      <c r="S4" s="224"/>
      <c r="T4" s="18"/>
      <c r="U4" s="18"/>
      <c r="V4" s="18"/>
      <c r="W4" s="18"/>
      <c r="X4" s="18"/>
    </row>
    <row r="5" spans="1:24" ht="15.75" customHeight="1">
      <c r="A5" s="15" t="s">
        <v>6</v>
      </c>
      <c r="B5" s="163" t="s">
        <v>66</v>
      </c>
      <c r="C5" s="14"/>
      <c r="D5" s="139">
        <v>10</v>
      </c>
      <c r="E5" s="17">
        <v>0.6805555555555555</v>
      </c>
      <c r="H5" s="224" t="s">
        <v>70</v>
      </c>
      <c r="I5" s="224"/>
      <c r="J5" s="225"/>
      <c r="K5" s="225"/>
      <c r="L5" s="18"/>
      <c r="M5" s="224"/>
      <c r="N5" s="224"/>
      <c r="O5" s="225"/>
      <c r="P5" s="225"/>
      <c r="Q5" s="18"/>
      <c r="R5" s="224"/>
      <c r="S5" s="224"/>
      <c r="T5" s="18"/>
      <c r="U5" s="18"/>
      <c r="V5" s="18"/>
      <c r="W5" s="18"/>
      <c r="X5" s="18"/>
    </row>
    <row r="6" spans="1:24" ht="15.75" customHeight="1">
      <c r="A6" s="15" t="s">
        <v>7</v>
      </c>
      <c r="B6" s="163" t="s">
        <v>67</v>
      </c>
      <c r="C6" s="14"/>
      <c r="D6" s="139">
        <v>9.2</v>
      </c>
      <c r="E6" s="17">
        <v>0.4618055555555556</v>
      </c>
      <c r="H6" s="224" t="s">
        <v>69</v>
      </c>
      <c r="I6" s="224"/>
      <c r="J6" s="12"/>
      <c r="M6" s="223"/>
      <c r="N6" s="223"/>
      <c r="O6" s="12"/>
      <c r="R6" s="223"/>
      <c r="S6" s="223"/>
      <c r="T6" s="13"/>
      <c r="U6" s="13"/>
      <c r="V6" s="13"/>
      <c r="W6" s="13"/>
      <c r="X6" s="13"/>
    </row>
    <row r="7" spans="1:24" ht="15.75" customHeight="1">
      <c r="A7" s="15" t="s">
        <v>57</v>
      </c>
      <c r="B7" s="163" t="s">
        <v>68</v>
      </c>
      <c r="C7" s="14"/>
      <c r="D7" s="139">
        <v>8.7</v>
      </c>
      <c r="E7" s="17">
        <v>0.611111111111111</v>
      </c>
      <c r="H7" s="224" t="s">
        <v>69</v>
      </c>
      <c r="I7" s="224"/>
      <c r="J7" s="12"/>
      <c r="M7" s="13"/>
      <c r="N7" s="13"/>
      <c r="O7" s="12"/>
      <c r="R7" s="13"/>
      <c r="S7" s="13"/>
      <c r="T7" s="13"/>
      <c r="U7" s="13"/>
      <c r="V7" s="13"/>
      <c r="W7" s="13"/>
      <c r="X7" s="13"/>
    </row>
    <row r="8" spans="1:24" ht="15.75" customHeight="1">
      <c r="A8" s="15" t="s">
        <v>98</v>
      </c>
      <c r="B8" s="163" t="s">
        <v>99</v>
      </c>
      <c r="C8" s="14"/>
      <c r="D8" s="139">
        <v>12.2</v>
      </c>
      <c r="E8" s="17">
        <v>0.47222222222222227</v>
      </c>
      <c r="H8" s="224" t="s">
        <v>100</v>
      </c>
      <c r="I8" s="224"/>
      <c r="J8" s="12"/>
      <c r="M8" s="13"/>
      <c r="N8" s="13"/>
      <c r="O8" s="12"/>
      <c r="R8" s="13"/>
      <c r="S8" s="13"/>
      <c r="T8" s="13"/>
      <c r="U8" s="13"/>
      <c r="V8" s="13"/>
      <c r="W8" s="13"/>
      <c r="X8" s="13"/>
    </row>
    <row r="9" spans="2:15" ht="21" customHeight="1" thickBot="1">
      <c r="B9" s="20" t="s">
        <v>110</v>
      </c>
      <c r="C9" s="20"/>
      <c r="D9" s="20"/>
      <c r="E9" s="20"/>
      <c r="J9" s="12"/>
      <c r="O9" s="12"/>
    </row>
    <row r="10" spans="1:32" ht="15.75" customHeight="1" thickTop="1">
      <c r="A10" s="236" t="s">
        <v>8</v>
      </c>
      <c r="B10" s="238" t="s">
        <v>9</v>
      </c>
      <c r="C10" s="240" t="s">
        <v>10</v>
      </c>
      <c r="D10" s="242" t="s">
        <v>44</v>
      </c>
      <c r="E10" s="230" t="s">
        <v>11</v>
      </c>
      <c r="F10" s="232" t="s">
        <v>12</v>
      </c>
      <c r="G10" s="244" t="s">
        <v>43</v>
      </c>
      <c r="H10" s="234" t="s">
        <v>13</v>
      </c>
      <c r="I10" s="93" t="s">
        <v>14</v>
      </c>
      <c r="J10" s="246" t="s">
        <v>15</v>
      </c>
      <c r="K10" s="247"/>
      <c r="L10" s="247"/>
      <c r="M10" s="247"/>
      <c r="N10" s="248"/>
      <c r="O10" s="246" t="s">
        <v>16</v>
      </c>
      <c r="P10" s="247"/>
      <c r="Q10" s="247"/>
      <c r="R10" s="247"/>
      <c r="S10" s="248"/>
      <c r="T10" s="246" t="s">
        <v>17</v>
      </c>
      <c r="U10" s="247"/>
      <c r="V10" s="247"/>
      <c r="W10" s="247"/>
      <c r="X10" s="248"/>
      <c r="Y10" s="246" t="s">
        <v>55</v>
      </c>
      <c r="Z10" s="247"/>
      <c r="AA10" s="247"/>
      <c r="AB10" s="247"/>
      <c r="AC10" s="248"/>
      <c r="AD10" s="253" t="s">
        <v>93</v>
      </c>
      <c r="AE10" s="254"/>
      <c r="AF10" s="249" t="s">
        <v>94</v>
      </c>
    </row>
    <row r="11" spans="1:32" ht="15.75" customHeight="1" thickBot="1">
      <c r="A11" s="237"/>
      <c r="B11" s="239"/>
      <c r="C11" s="241"/>
      <c r="D11" s="243"/>
      <c r="E11" s="231"/>
      <c r="F11" s="233"/>
      <c r="G11" s="245"/>
      <c r="H11" s="235"/>
      <c r="I11" s="94" t="s">
        <v>19</v>
      </c>
      <c r="J11" s="95" t="s">
        <v>20</v>
      </c>
      <c r="K11" s="164" t="s">
        <v>21</v>
      </c>
      <c r="L11" s="97" t="s">
        <v>22</v>
      </c>
      <c r="M11" s="97" t="s">
        <v>23</v>
      </c>
      <c r="N11" s="98" t="s">
        <v>103</v>
      </c>
      <c r="O11" s="95" t="s">
        <v>24</v>
      </c>
      <c r="P11" s="96" t="s">
        <v>21</v>
      </c>
      <c r="Q11" s="97" t="s">
        <v>22</v>
      </c>
      <c r="R11" s="97" t="s">
        <v>23</v>
      </c>
      <c r="S11" s="98" t="s">
        <v>103</v>
      </c>
      <c r="T11" s="95" t="s">
        <v>26</v>
      </c>
      <c r="U11" s="96" t="s">
        <v>21</v>
      </c>
      <c r="V11" s="97" t="s">
        <v>22</v>
      </c>
      <c r="W11" s="97" t="s">
        <v>23</v>
      </c>
      <c r="X11" s="98" t="s">
        <v>103</v>
      </c>
      <c r="Y11" s="95" t="s">
        <v>61</v>
      </c>
      <c r="Z11" s="96" t="s">
        <v>21</v>
      </c>
      <c r="AA11" s="97" t="s">
        <v>22</v>
      </c>
      <c r="AB11" s="97" t="s">
        <v>23</v>
      </c>
      <c r="AC11" s="98" t="s">
        <v>103</v>
      </c>
      <c r="AD11" s="97" t="s">
        <v>23</v>
      </c>
      <c r="AE11" s="98" t="s">
        <v>95</v>
      </c>
      <c r="AF11" s="250"/>
    </row>
    <row r="12" spans="1:34" ht="18" customHeight="1" thickTop="1">
      <c r="A12" s="29">
        <v>1</v>
      </c>
      <c r="B12" s="36" t="s">
        <v>77</v>
      </c>
      <c r="C12" s="50">
        <v>15</v>
      </c>
      <c r="D12" s="37" t="s">
        <v>27</v>
      </c>
      <c r="E12" s="38" t="s">
        <v>78</v>
      </c>
      <c r="F12" s="82">
        <v>618.8</v>
      </c>
      <c r="G12" s="119" t="s">
        <v>52</v>
      </c>
      <c r="H12" s="83" t="s">
        <v>45</v>
      </c>
      <c r="I12" s="39">
        <f aca="true" t="shared" si="0" ref="I12:I19">F12-611</f>
        <v>7.7999999999999545</v>
      </c>
      <c r="J12" s="40">
        <v>0.6288657407407408</v>
      </c>
      <c r="K12" s="168">
        <f aca="true" t="shared" si="1" ref="K12:K19">IF(J12=0,0,J12-$E$4)</f>
        <v>0.17053240740740744</v>
      </c>
      <c r="L12" s="42">
        <f aca="true" t="shared" si="2" ref="L12:L19">IF(K12=0,0,TIME(,,((SECOND(K12)+MINUTE(K12)*60+HOUR(K12)*3600)*1)-($D$4*$I12)))</f>
        <v>0.16962962962962966</v>
      </c>
      <c r="M12" s="43"/>
      <c r="N12" s="44">
        <v>1</v>
      </c>
      <c r="O12" s="40"/>
      <c r="P12" s="124"/>
      <c r="Q12" s="42"/>
      <c r="R12" s="43"/>
      <c r="S12" s="44">
        <v>1</v>
      </c>
      <c r="T12" s="128"/>
      <c r="U12" s="134"/>
      <c r="V12" s="42"/>
      <c r="W12" s="129"/>
      <c r="X12" s="48">
        <v>1</v>
      </c>
      <c r="Y12" s="128">
        <v>0.75</v>
      </c>
      <c r="Z12" s="134">
        <f aca="true" t="shared" si="3" ref="Z12:Z19">IF(Y12=0,0,Y12-$E$7)</f>
        <v>0.13888888888888895</v>
      </c>
      <c r="AA12" s="42">
        <f aca="true" t="shared" si="4" ref="AA12:AA19">IF(Z12=0,0,TIME(,,((SECOND(Z12)+MINUTE(Z12)*60+HOUR(Z12)*3600)*1)-($D$7*$I12)))</f>
        <v>0.13810185185185186</v>
      </c>
      <c r="AB12" s="129"/>
      <c r="AC12" s="48">
        <v>1</v>
      </c>
      <c r="AD12" s="170"/>
      <c r="AE12" s="171">
        <v>1</v>
      </c>
      <c r="AF12" s="170">
        <f aca="true" t="shared" si="5" ref="AF12:AF19">N12+S12+X12+AC12+AE12-AH12</f>
        <v>4</v>
      </c>
      <c r="AH12" s="12">
        <f>MAX(N12,S12,X12,AC12,AE12)</f>
        <v>1</v>
      </c>
    </row>
    <row r="13" spans="1:34" s="35" customFormat="1" ht="18" customHeight="1">
      <c r="A13" s="32">
        <v>2</v>
      </c>
      <c r="B13" s="79" t="s">
        <v>40</v>
      </c>
      <c r="C13" s="80">
        <v>14</v>
      </c>
      <c r="D13" s="37" t="s">
        <v>27</v>
      </c>
      <c r="E13" s="81" t="s">
        <v>41</v>
      </c>
      <c r="F13" s="82">
        <v>646</v>
      </c>
      <c r="G13" s="119" t="s">
        <v>48</v>
      </c>
      <c r="H13" s="83" t="s">
        <v>45</v>
      </c>
      <c r="I13" s="39">
        <f t="shared" si="0"/>
        <v>35</v>
      </c>
      <c r="J13" s="40">
        <v>0.6042013888888889</v>
      </c>
      <c r="K13" s="166">
        <f t="shared" si="1"/>
        <v>0.14586805555555554</v>
      </c>
      <c r="L13" s="42">
        <f t="shared" si="2"/>
        <v>0.14181712962962964</v>
      </c>
      <c r="M13" s="43"/>
      <c r="N13" s="44">
        <v>3</v>
      </c>
      <c r="O13" s="40"/>
      <c r="P13" s="45"/>
      <c r="Q13" s="42"/>
      <c r="R13" s="43"/>
      <c r="S13" s="44">
        <v>3</v>
      </c>
      <c r="T13" s="66"/>
      <c r="U13" s="136"/>
      <c r="V13" s="42"/>
      <c r="W13" s="47"/>
      <c r="X13" s="48">
        <v>4</v>
      </c>
      <c r="Y13" s="66">
        <v>0.75</v>
      </c>
      <c r="Z13" s="136">
        <f t="shared" si="3"/>
        <v>0.13888888888888895</v>
      </c>
      <c r="AA13" s="42">
        <f t="shared" si="4"/>
        <v>0.1353587962962963</v>
      </c>
      <c r="AB13" s="47"/>
      <c r="AC13" s="48">
        <v>2</v>
      </c>
      <c r="AD13" s="34"/>
      <c r="AE13" s="172">
        <v>2</v>
      </c>
      <c r="AF13" s="34">
        <f t="shared" si="5"/>
        <v>10</v>
      </c>
      <c r="AH13" s="12">
        <f aca="true" t="shared" si="6" ref="AH13:AH27">MAX(N13,S13,X13,AC13,AE13)</f>
        <v>4</v>
      </c>
    </row>
    <row r="14" spans="1:34" ht="18" customHeight="1">
      <c r="A14" s="29">
        <v>3</v>
      </c>
      <c r="B14" s="79" t="s">
        <v>28</v>
      </c>
      <c r="C14" s="80">
        <v>10</v>
      </c>
      <c r="D14" s="37" t="s">
        <v>27</v>
      </c>
      <c r="E14" s="81" t="s">
        <v>29</v>
      </c>
      <c r="F14" s="82">
        <v>615.8</v>
      </c>
      <c r="G14" s="119" t="s">
        <v>47</v>
      </c>
      <c r="H14" s="83" t="s">
        <v>45</v>
      </c>
      <c r="I14" s="39">
        <f t="shared" si="0"/>
        <v>4.7999999999999545</v>
      </c>
      <c r="J14" s="40">
        <v>0.5828356481481481</v>
      </c>
      <c r="K14" s="166">
        <f t="shared" si="1"/>
        <v>0.12450231481481483</v>
      </c>
      <c r="L14" s="42">
        <f t="shared" si="2"/>
        <v>0.12394675925925924</v>
      </c>
      <c r="M14" s="43"/>
      <c r="N14" s="44">
        <v>2</v>
      </c>
      <c r="O14" s="40"/>
      <c r="P14" s="45"/>
      <c r="Q14" s="42"/>
      <c r="R14" s="43"/>
      <c r="S14" s="44">
        <v>2</v>
      </c>
      <c r="T14" s="46">
        <v>0.7042939814814814</v>
      </c>
      <c r="U14" s="136">
        <f aca="true" t="shared" si="7" ref="U14:U19">IF(T14=0,0,T14-$E$6)</f>
        <v>0.2424884259259258</v>
      </c>
      <c r="V14" s="42">
        <f aca="true" t="shared" si="8" ref="V14:V19">IF(U14=0,0,TIME(,,((SECOND(U14)+MINUTE(U14)*60+HOUR(U14)*3600)*1)-($D$6*$I14)))</f>
        <v>0.2419675925925926</v>
      </c>
      <c r="W14" s="47"/>
      <c r="X14" s="48">
        <v>3</v>
      </c>
      <c r="Y14" s="46">
        <v>0.6025694444444444</v>
      </c>
      <c r="Z14" s="136">
        <f t="shared" si="3"/>
        <v>-0.00854166666666667</v>
      </c>
      <c r="AA14" s="42" t="e">
        <f t="shared" si="4"/>
        <v>#NUM!</v>
      </c>
      <c r="AB14" s="47" t="s">
        <v>104</v>
      </c>
      <c r="AC14" s="48">
        <v>9</v>
      </c>
      <c r="AD14" s="48"/>
      <c r="AE14" s="48">
        <v>3</v>
      </c>
      <c r="AF14" s="34">
        <f t="shared" si="5"/>
        <v>10</v>
      </c>
      <c r="AH14" s="12">
        <f t="shared" si="6"/>
        <v>9</v>
      </c>
    </row>
    <row r="15" spans="1:34" ht="18" customHeight="1">
      <c r="A15" s="29">
        <v>4</v>
      </c>
      <c r="B15" s="36" t="s">
        <v>76</v>
      </c>
      <c r="C15" s="50">
        <v>12</v>
      </c>
      <c r="D15" s="37" t="s">
        <v>27</v>
      </c>
      <c r="E15" s="38" t="s">
        <v>32</v>
      </c>
      <c r="F15" s="82">
        <v>634.5</v>
      </c>
      <c r="G15" s="119" t="s">
        <v>88</v>
      </c>
      <c r="H15" s="83" t="s">
        <v>45</v>
      </c>
      <c r="I15" s="39">
        <f t="shared" si="0"/>
        <v>23.5</v>
      </c>
      <c r="J15" s="40">
        <v>0.5957523148148148</v>
      </c>
      <c r="K15" s="166">
        <f t="shared" si="1"/>
        <v>0.13741898148148152</v>
      </c>
      <c r="L15" s="42">
        <f t="shared" si="2"/>
        <v>0.13469907407407408</v>
      </c>
      <c r="M15" s="43"/>
      <c r="N15" s="44">
        <v>4</v>
      </c>
      <c r="O15" s="40"/>
      <c r="P15" s="45"/>
      <c r="Q15" s="42"/>
      <c r="R15" s="43"/>
      <c r="S15" s="44">
        <v>4</v>
      </c>
      <c r="T15" s="46">
        <v>0.7001967592592592</v>
      </c>
      <c r="U15" s="136">
        <f t="shared" si="7"/>
        <v>0.2383912037037036</v>
      </c>
      <c r="V15" s="42">
        <f t="shared" si="8"/>
        <v>0.23587962962962963</v>
      </c>
      <c r="W15" s="47"/>
      <c r="X15" s="48">
        <v>2</v>
      </c>
      <c r="Y15" s="46">
        <v>0.5990393518518519</v>
      </c>
      <c r="Z15" s="136">
        <f t="shared" si="3"/>
        <v>-0.012071759259259185</v>
      </c>
      <c r="AA15" s="42" t="e">
        <f t="shared" si="4"/>
        <v>#NUM!</v>
      </c>
      <c r="AB15" s="47"/>
      <c r="AC15" s="48">
        <v>3</v>
      </c>
      <c r="AD15" s="48"/>
      <c r="AE15" s="48">
        <v>5</v>
      </c>
      <c r="AF15" s="34">
        <f t="shared" si="5"/>
        <v>13</v>
      </c>
      <c r="AH15" s="12">
        <f t="shared" si="6"/>
        <v>5</v>
      </c>
    </row>
    <row r="16" spans="1:34" ht="18" customHeight="1">
      <c r="A16" s="32">
        <v>5</v>
      </c>
      <c r="B16" s="88" t="s">
        <v>38</v>
      </c>
      <c r="C16" s="89">
        <v>13</v>
      </c>
      <c r="D16" s="37" t="s">
        <v>27</v>
      </c>
      <c r="E16" s="81" t="s">
        <v>71</v>
      </c>
      <c r="F16" s="86">
        <v>611</v>
      </c>
      <c r="G16" s="120" t="s">
        <v>49</v>
      </c>
      <c r="H16" s="87" t="s">
        <v>45</v>
      </c>
      <c r="I16" s="39">
        <f t="shared" si="0"/>
        <v>0</v>
      </c>
      <c r="J16" s="40">
        <v>0.5945486111111111</v>
      </c>
      <c r="K16" s="166">
        <f t="shared" si="1"/>
        <v>0.1362152777777778</v>
      </c>
      <c r="L16" s="42">
        <f t="shared" si="2"/>
        <v>0.13621527777777778</v>
      </c>
      <c r="M16" s="43"/>
      <c r="N16" s="44">
        <v>6</v>
      </c>
      <c r="O16" s="40"/>
      <c r="P16" s="45"/>
      <c r="Q16" s="42"/>
      <c r="R16" s="43"/>
      <c r="S16" s="44">
        <v>5</v>
      </c>
      <c r="T16" s="46">
        <v>0.701863425925926</v>
      </c>
      <c r="U16" s="136">
        <f t="shared" si="7"/>
        <v>0.2400578703703704</v>
      </c>
      <c r="V16" s="42">
        <f t="shared" si="8"/>
        <v>0.24005787037037038</v>
      </c>
      <c r="W16" s="47"/>
      <c r="X16" s="48">
        <v>5</v>
      </c>
      <c r="Y16" s="46">
        <v>0.6044097222222222</v>
      </c>
      <c r="Z16" s="136">
        <f t="shared" si="3"/>
        <v>-0.006701388888888826</v>
      </c>
      <c r="AA16" s="42" t="e">
        <f t="shared" si="4"/>
        <v>#NUM!</v>
      </c>
      <c r="AB16" s="47"/>
      <c r="AC16" s="48">
        <v>7</v>
      </c>
      <c r="AD16" s="48"/>
      <c r="AE16" s="48">
        <v>4</v>
      </c>
      <c r="AF16" s="34">
        <f t="shared" si="5"/>
        <v>20</v>
      </c>
      <c r="AH16" s="12">
        <f t="shared" si="6"/>
        <v>7</v>
      </c>
    </row>
    <row r="17" spans="1:34" ht="18" customHeight="1">
      <c r="A17" s="32">
        <v>6</v>
      </c>
      <c r="B17" s="79" t="s">
        <v>73</v>
      </c>
      <c r="C17" s="80">
        <v>6</v>
      </c>
      <c r="D17" s="37" t="s">
        <v>27</v>
      </c>
      <c r="E17" s="81" t="s">
        <v>30</v>
      </c>
      <c r="F17" s="82">
        <v>648.2</v>
      </c>
      <c r="G17" s="120" t="s">
        <v>92</v>
      </c>
      <c r="H17" s="87" t="s">
        <v>45</v>
      </c>
      <c r="I17" s="39">
        <f t="shared" si="0"/>
        <v>37.200000000000045</v>
      </c>
      <c r="J17" s="40">
        <v>0.5747685185185185</v>
      </c>
      <c r="K17" s="166">
        <f t="shared" si="1"/>
        <v>0.1164351851851852</v>
      </c>
      <c r="L17" s="42">
        <f t="shared" si="2"/>
        <v>0.11212962962962963</v>
      </c>
      <c r="M17" s="43"/>
      <c r="N17" s="44">
        <v>5</v>
      </c>
      <c r="O17" s="40"/>
      <c r="P17" s="33"/>
      <c r="Q17" s="30"/>
      <c r="R17" s="43"/>
      <c r="S17" s="44">
        <v>7</v>
      </c>
      <c r="T17" s="103">
        <v>0.6977083333333334</v>
      </c>
      <c r="U17" s="136">
        <f t="shared" si="7"/>
        <v>0.2359027777777778</v>
      </c>
      <c r="V17" s="42">
        <f t="shared" si="8"/>
        <v>0.2319328703703704</v>
      </c>
      <c r="W17" s="104"/>
      <c r="X17" s="48">
        <v>6</v>
      </c>
      <c r="Y17" s="103">
        <v>0.581863425925926</v>
      </c>
      <c r="Z17" s="136">
        <f t="shared" si="3"/>
        <v>-0.029247685185185057</v>
      </c>
      <c r="AA17" s="42" t="e">
        <f t="shared" si="4"/>
        <v>#NUM!</v>
      </c>
      <c r="AB17" s="104"/>
      <c r="AC17" s="48">
        <v>5</v>
      </c>
      <c r="AD17" s="48"/>
      <c r="AE17" s="48">
        <v>7</v>
      </c>
      <c r="AF17" s="34">
        <f t="shared" si="5"/>
        <v>23</v>
      </c>
      <c r="AH17" s="12">
        <f t="shared" si="6"/>
        <v>7</v>
      </c>
    </row>
    <row r="18" spans="1:34" ht="18" customHeight="1">
      <c r="A18" s="29">
        <v>7</v>
      </c>
      <c r="B18" s="79" t="s">
        <v>74</v>
      </c>
      <c r="C18" s="80">
        <v>11</v>
      </c>
      <c r="D18" s="37" t="s">
        <v>27</v>
      </c>
      <c r="E18" s="81" t="s">
        <v>75</v>
      </c>
      <c r="F18" s="82">
        <v>642.2</v>
      </c>
      <c r="G18" s="120" t="s">
        <v>89</v>
      </c>
      <c r="H18" s="87" t="s">
        <v>45</v>
      </c>
      <c r="I18" s="39">
        <f t="shared" si="0"/>
        <v>31.200000000000045</v>
      </c>
      <c r="J18" s="40">
        <v>0.582025462962963</v>
      </c>
      <c r="K18" s="166">
        <f t="shared" si="1"/>
        <v>0.12369212962962967</v>
      </c>
      <c r="L18" s="42">
        <f t="shared" si="2"/>
        <v>0.1200810185185185</v>
      </c>
      <c r="M18" s="43"/>
      <c r="N18" s="44">
        <v>7</v>
      </c>
      <c r="O18" s="40"/>
      <c r="P18" s="45"/>
      <c r="Q18" s="42"/>
      <c r="R18" s="43"/>
      <c r="S18" s="44">
        <v>6</v>
      </c>
      <c r="T18" s="46">
        <v>0.6897222222222222</v>
      </c>
      <c r="U18" s="136">
        <f t="shared" si="7"/>
        <v>0.22791666666666666</v>
      </c>
      <c r="V18" s="42">
        <f t="shared" si="8"/>
        <v>0.22458333333333333</v>
      </c>
      <c r="W18" s="47"/>
      <c r="X18" s="48">
        <v>7</v>
      </c>
      <c r="Y18" s="46">
        <v>0.6065277777777778</v>
      </c>
      <c r="Z18" s="136">
        <f t="shared" si="3"/>
        <v>-0.004583333333333273</v>
      </c>
      <c r="AA18" s="42" t="e">
        <f t="shared" si="4"/>
        <v>#NUM!</v>
      </c>
      <c r="AB18" s="47"/>
      <c r="AC18" s="48">
        <v>6</v>
      </c>
      <c r="AD18" s="48"/>
      <c r="AE18" s="48">
        <v>6</v>
      </c>
      <c r="AF18" s="34">
        <f t="shared" si="5"/>
        <v>25</v>
      </c>
      <c r="AH18" s="12">
        <f t="shared" si="6"/>
        <v>7</v>
      </c>
    </row>
    <row r="19" spans="1:34" ht="18" customHeight="1" thickBot="1">
      <c r="A19" s="51">
        <v>8</v>
      </c>
      <c r="B19" s="57" t="s">
        <v>72</v>
      </c>
      <c r="C19" s="58">
        <v>1</v>
      </c>
      <c r="D19" s="59" t="s">
        <v>27</v>
      </c>
      <c r="E19" s="60" t="s">
        <v>33</v>
      </c>
      <c r="F19" s="143">
        <v>636</v>
      </c>
      <c r="G19" s="151" t="s">
        <v>91</v>
      </c>
      <c r="H19" s="92" t="s">
        <v>45</v>
      </c>
      <c r="I19" s="61">
        <f t="shared" si="0"/>
        <v>25</v>
      </c>
      <c r="J19" s="55">
        <v>0.5697106481481481</v>
      </c>
      <c r="K19" s="167">
        <f t="shared" si="1"/>
        <v>0.11137731481481478</v>
      </c>
      <c r="L19" s="42">
        <f t="shared" si="2"/>
        <v>0.1084837962962963</v>
      </c>
      <c r="M19" s="72"/>
      <c r="N19" s="73">
        <v>8</v>
      </c>
      <c r="O19" s="55"/>
      <c r="P19" s="74"/>
      <c r="Q19" s="75"/>
      <c r="R19" s="72"/>
      <c r="S19" s="73">
        <v>8</v>
      </c>
      <c r="T19" s="76">
        <v>0.6950810185185184</v>
      </c>
      <c r="U19" s="137">
        <f t="shared" si="7"/>
        <v>0.23327546296296287</v>
      </c>
      <c r="V19" s="75">
        <f t="shared" si="8"/>
        <v>0.23061342592592593</v>
      </c>
      <c r="W19" s="77"/>
      <c r="X19" s="78">
        <v>8</v>
      </c>
      <c r="Y19" s="76">
        <v>0.5872916666666667</v>
      </c>
      <c r="Z19" s="137">
        <f t="shared" si="3"/>
        <v>-0.023819444444444393</v>
      </c>
      <c r="AA19" s="75" t="e">
        <f t="shared" si="4"/>
        <v>#NUM!</v>
      </c>
      <c r="AB19" s="77"/>
      <c r="AC19" s="78">
        <v>8</v>
      </c>
      <c r="AD19" s="78"/>
      <c r="AE19" s="78">
        <v>8</v>
      </c>
      <c r="AF19" s="34">
        <f t="shared" si="5"/>
        <v>32</v>
      </c>
      <c r="AH19" s="12">
        <f t="shared" si="6"/>
        <v>8</v>
      </c>
    </row>
    <row r="20" spans="1:34" s="35" customFormat="1" ht="10.5" customHeight="1" thickTop="1">
      <c r="A20" s="107"/>
      <c r="B20" s="117"/>
      <c r="C20" s="118"/>
      <c r="D20" s="110"/>
      <c r="E20" s="108"/>
      <c r="F20" s="111"/>
      <c r="G20" s="121"/>
      <c r="H20" s="112"/>
      <c r="I20" s="169"/>
      <c r="J20" s="114"/>
      <c r="K20" s="115"/>
      <c r="L20" s="114"/>
      <c r="M20" s="114"/>
      <c r="N20" s="116"/>
      <c r="O20" s="114"/>
      <c r="P20" s="115"/>
      <c r="Q20" s="114"/>
      <c r="R20" s="114"/>
      <c r="S20" s="116"/>
      <c r="T20" s="133"/>
      <c r="U20" s="115"/>
      <c r="V20" s="114"/>
      <c r="W20" s="116"/>
      <c r="X20" s="116"/>
      <c r="Y20" s="133"/>
      <c r="Z20" s="115"/>
      <c r="AA20" s="114"/>
      <c r="AB20" s="116"/>
      <c r="AC20" s="116"/>
      <c r="AD20" s="116"/>
      <c r="AE20" s="116"/>
      <c r="AF20" s="116"/>
      <c r="AH20" s="12"/>
    </row>
    <row r="21" spans="1:34" ht="18" customHeight="1">
      <c r="A21" s="29">
        <v>1</v>
      </c>
      <c r="B21" s="79" t="s">
        <v>79</v>
      </c>
      <c r="C21" s="80">
        <v>2</v>
      </c>
      <c r="D21" s="37" t="s">
        <v>27</v>
      </c>
      <c r="E21" s="81" t="s">
        <v>80</v>
      </c>
      <c r="F21" s="82">
        <v>631.2</v>
      </c>
      <c r="G21" s="119" t="s">
        <v>86</v>
      </c>
      <c r="H21" s="83">
        <v>33</v>
      </c>
      <c r="I21" s="39">
        <f aca="true" t="shared" si="9" ref="I21:I27">F21-631.2</f>
        <v>0</v>
      </c>
      <c r="J21" s="103">
        <v>0.5718402777777778</v>
      </c>
      <c r="K21" s="165">
        <f aca="true" t="shared" si="10" ref="K21:K27">IF(J21=0,0,J21-$E$4)</f>
        <v>0.11350694444444448</v>
      </c>
      <c r="L21" s="42">
        <f aca="true" t="shared" si="11" ref="L21:L27">IF(K21=0,0,TIME(,,((SECOND(K21)+MINUTE(K21)*60+HOUR(K21)*3600)*1)-($D$4*$I21)))</f>
        <v>0.11350694444444444</v>
      </c>
      <c r="M21" s="43"/>
      <c r="N21" s="44">
        <v>1</v>
      </c>
      <c r="O21" s="103"/>
      <c r="P21" s="45"/>
      <c r="Q21" s="104"/>
      <c r="R21" s="43"/>
      <c r="S21" s="44">
        <v>2</v>
      </c>
      <c r="T21" s="46"/>
      <c r="U21" s="136"/>
      <c r="V21" s="104"/>
      <c r="W21" s="47"/>
      <c r="X21" s="48">
        <v>4</v>
      </c>
      <c r="Y21" s="76"/>
      <c r="Z21" s="136"/>
      <c r="AA21" s="104"/>
      <c r="AB21" s="47"/>
      <c r="AC21" s="48">
        <v>2</v>
      </c>
      <c r="AD21" s="48"/>
      <c r="AE21" s="48">
        <v>2</v>
      </c>
      <c r="AF21" s="132">
        <f aca="true" t="shared" si="12" ref="AF21:AF27">N21+S21+X21+AC21+AE21-AH21</f>
        <v>7</v>
      </c>
      <c r="AH21" s="12">
        <f t="shared" si="6"/>
        <v>4</v>
      </c>
    </row>
    <row r="22" spans="1:34" ht="18" customHeight="1">
      <c r="A22" s="32">
        <v>2</v>
      </c>
      <c r="B22" s="79" t="s">
        <v>42</v>
      </c>
      <c r="C22" s="80">
        <v>7</v>
      </c>
      <c r="D22" s="84" t="s">
        <v>27</v>
      </c>
      <c r="E22" s="38" t="s">
        <v>31</v>
      </c>
      <c r="F22" s="82">
        <v>730</v>
      </c>
      <c r="G22" s="119" t="s">
        <v>51</v>
      </c>
      <c r="H22" s="83">
        <v>33</v>
      </c>
      <c r="I22" s="39">
        <f t="shared" si="9"/>
        <v>98.79999999999995</v>
      </c>
      <c r="J22" s="40">
        <v>0.6010185185185185</v>
      </c>
      <c r="K22" s="166">
        <f t="shared" si="10"/>
        <v>0.1426851851851852</v>
      </c>
      <c r="L22" s="42">
        <f t="shared" si="11"/>
        <v>0.13125</v>
      </c>
      <c r="M22" s="43"/>
      <c r="N22" s="44">
        <v>6</v>
      </c>
      <c r="O22" s="40"/>
      <c r="P22" s="45"/>
      <c r="Q22" s="42"/>
      <c r="R22" s="43"/>
      <c r="S22" s="44">
        <v>1</v>
      </c>
      <c r="T22" s="46"/>
      <c r="U22" s="136"/>
      <c r="V22" s="42"/>
      <c r="W22" s="47"/>
      <c r="X22" s="48">
        <v>5</v>
      </c>
      <c r="Y22" s="46"/>
      <c r="Z22" s="136"/>
      <c r="AA22" s="104"/>
      <c r="AB22" s="47"/>
      <c r="AC22" s="48">
        <v>1</v>
      </c>
      <c r="AD22" s="48"/>
      <c r="AE22" s="48">
        <v>1</v>
      </c>
      <c r="AF22" s="132">
        <f t="shared" si="12"/>
        <v>8</v>
      </c>
      <c r="AH22" s="12">
        <f t="shared" si="6"/>
        <v>6</v>
      </c>
    </row>
    <row r="23" spans="1:34" ht="18" customHeight="1">
      <c r="A23" s="29">
        <v>3</v>
      </c>
      <c r="B23" s="85" t="s">
        <v>81</v>
      </c>
      <c r="C23" s="80">
        <v>5</v>
      </c>
      <c r="D23" s="37" t="s">
        <v>27</v>
      </c>
      <c r="E23" s="81" t="s">
        <v>34</v>
      </c>
      <c r="F23" s="82">
        <v>631.2</v>
      </c>
      <c r="G23" s="119" t="s">
        <v>86</v>
      </c>
      <c r="H23" s="83">
        <v>33</v>
      </c>
      <c r="I23" s="39">
        <f t="shared" si="9"/>
        <v>0</v>
      </c>
      <c r="J23" s="40">
        <v>0.5752662037037037</v>
      </c>
      <c r="K23" s="166">
        <f t="shared" si="10"/>
        <v>0.11693287037037042</v>
      </c>
      <c r="L23" s="42">
        <f t="shared" si="11"/>
        <v>0.11693287037037037</v>
      </c>
      <c r="M23" s="43"/>
      <c r="N23" s="44">
        <v>2</v>
      </c>
      <c r="O23" s="40"/>
      <c r="P23" s="45"/>
      <c r="Q23" s="42"/>
      <c r="R23" s="43"/>
      <c r="S23" s="44">
        <v>3</v>
      </c>
      <c r="T23" s="46"/>
      <c r="U23" s="136"/>
      <c r="V23" s="42"/>
      <c r="W23" s="47"/>
      <c r="X23" s="48">
        <v>2</v>
      </c>
      <c r="Y23" s="46"/>
      <c r="Z23" s="136"/>
      <c r="AA23" s="104"/>
      <c r="AB23" s="47"/>
      <c r="AC23" s="48">
        <v>5</v>
      </c>
      <c r="AD23" s="48"/>
      <c r="AE23" s="48">
        <v>3</v>
      </c>
      <c r="AF23" s="132">
        <f t="shared" si="12"/>
        <v>10</v>
      </c>
      <c r="AH23" s="12">
        <f t="shared" si="6"/>
        <v>5</v>
      </c>
    </row>
    <row r="24" spans="1:34" ht="18" customHeight="1">
      <c r="A24" s="32">
        <v>4</v>
      </c>
      <c r="B24" s="36" t="s">
        <v>83</v>
      </c>
      <c r="C24" s="80">
        <v>9</v>
      </c>
      <c r="D24" s="37" t="s">
        <v>27</v>
      </c>
      <c r="E24" s="81" t="s">
        <v>85</v>
      </c>
      <c r="F24" s="82">
        <v>631.2</v>
      </c>
      <c r="G24" s="119" t="s">
        <v>86</v>
      </c>
      <c r="H24" s="83">
        <v>33</v>
      </c>
      <c r="I24" s="39">
        <f t="shared" si="9"/>
        <v>0</v>
      </c>
      <c r="J24" s="40">
        <v>0.5775578703703704</v>
      </c>
      <c r="K24" s="166">
        <f t="shared" si="10"/>
        <v>0.11922453703703711</v>
      </c>
      <c r="L24" s="42">
        <f t="shared" si="11"/>
        <v>0.11922453703703705</v>
      </c>
      <c r="M24" s="67"/>
      <c r="N24" s="44">
        <v>3</v>
      </c>
      <c r="O24" s="40"/>
      <c r="P24" s="45"/>
      <c r="Q24" s="42"/>
      <c r="R24" s="43"/>
      <c r="S24" s="44">
        <v>4</v>
      </c>
      <c r="T24" s="46"/>
      <c r="U24" s="136"/>
      <c r="V24" s="42"/>
      <c r="W24" s="47"/>
      <c r="X24" s="48">
        <v>1</v>
      </c>
      <c r="Y24" s="46"/>
      <c r="Z24" s="136"/>
      <c r="AA24" s="104"/>
      <c r="AB24" s="47"/>
      <c r="AC24" s="48">
        <v>3</v>
      </c>
      <c r="AD24" s="48"/>
      <c r="AE24" s="48">
        <v>5</v>
      </c>
      <c r="AF24" s="132">
        <f t="shared" si="12"/>
        <v>11</v>
      </c>
      <c r="AH24" s="12">
        <f t="shared" si="6"/>
        <v>5</v>
      </c>
    </row>
    <row r="25" spans="1:34" ht="18" customHeight="1">
      <c r="A25" s="29">
        <v>5</v>
      </c>
      <c r="B25" s="79" t="s">
        <v>84</v>
      </c>
      <c r="C25" s="80">
        <v>4</v>
      </c>
      <c r="D25" s="37" t="s">
        <v>27</v>
      </c>
      <c r="E25" s="81" t="s">
        <v>35</v>
      </c>
      <c r="F25" s="82">
        <v>631.2</v>
      </c>
      <c r="G25" s="119" t="s">
        <v>86</v>
      </c>
      <c r="H25" s="83">
        <v>33</v>
      </c>
      <c r="I25" s="39">
        <f t="shared" si="9"/>
        <v>0</v>
      </c>
      <c r="J25" s="40">
        <v>0.5796875</v>
      </c>
      <c r="K25" s="166">
        <f t="shared" si="10"/>
        <v>0.12135416666666671</v>
      </c>
      <c r="L25" s="42">
        <f t="shared" si="11"/>
        <v>0.12135416666666667</v>
      </c>
      <c r="M25" s="49"/>
      <c r="N25" s="44">
        <v>4</v>
      </c>
      <c r="O25" s="40"/>
      <c r="P25" s="45"/>
      <c r="Q25" s="42"/>
      <c r="R25" s="43"/>
      <c r="S25" s="44">
        <v>5</v>
      </c>
      <c r="T25" s="46"/>
      <c r="U25" s="136"/>
      <c r="V25" s="42"/>
      <c r="W25" s="47"/>
      <c r="X25" s="48">
        <v>3</v>
      </c>
      <c r="Y25" s="46"/>
      <c r="Z25" s="136"/>
      <c r="AA25" s="104"/>
      <c r="AB25" s="47"/>
      <c r="AC25" s="48">
        <v>6</v>
      </c>
      <c r="AD25" s="48"/>
      <c r="AE25" s="48">
        <v>6</v>
      </c>
      <c r="AF25" s="132">
        <f t="shared" si="12"/>
        <v>18</v>
      </c>
      <c r="AH25" s="12">
        <f t="shared" si="6"/>
        <v>6</v>
      </c>
    </row>
    <row r="26" spans="1:34" ht="18" customHeight="1">
      <c r="A26" s="32">
        <v>6</v>
      </c>
      <c r="B26" s="36" t="s">
        <v>82</v>
      </c>
      <c r="C26" s="50">
        <v>3</v>
      </c>
      <c r="D26" s="37" t="s">
        <v>27</v>
      </c>
      <c r="E26" s="38" t="s">
        <v>39</v>
      </c>
      <c r="F26" s="82">
        <v>631.2</v>
      </c>
      <c r="G26" s="123" t="s">
        <v>86</v>
      </c>
      <c r="H26" s="83">
        <v>33</v>
      </c>
      <c r="I26" s="39">
        <f t="shared" si="9"/>
        <v>0</v>
      </c>
      <c r="J26" s="40">
        <v>0.5818055555555556</v>
      </c>
      <c r="K26" s="166">
        <f t="shared" si="10"/>
        <v>0.12347222222222226</v>
      </c>
      <c r="L26" s="42">
        <f t="shared" si="11"/>
        <v>0.12347222222222222</v>
      </c>
      <c r="M26" s="43"/>
      <c r="N26" s="44">
        <v>5</v>
      </c>
      <c r="O26" s="40"/>
      <c r="P26" s="45"/>
      <c r="Q26" s="42"/>
      <c r="R26" s="43"/>
      <c r="S26" s="44">
        <v>6</v>
      </c>
      <c r="T26" s="46"/>
      <c r="U26" s="136"/>
      <c r="V26" s="42"/>
      <c r="W26" s="47"/>
      <c r="X26" s="48">
        <v>6</v>
      </c>
      <c r="Y26" s="46"/>
      <c r="Z26" s="136"/>
      <c r="AA26" s="104"/>
      <c r="AB26" s="47"/>
      <c r="AC26" s="48">
        <v>4</v>
      </c>
      <c r="AD26" s="48"/>
      <c r="AE26" s="48">
        <v>4</v>
      </c>
      <c r="AF26" s="132">
        <f t="shared" si="12"/>
        <v>19</v>
      </c>
      <c r="AH26" s="12">
        <f t="shared" si="6"/>
        <v>6</v>
      </c>
    </row>
    <row r="27" spans="1:34" ht="18" customHeight="1" thickBot="1">
      <c r="A27" s="56">
        <v>7</v>
      </c>
      <c r="B27" s="188" t="s">
        <v>36</v>
      </c>
      <c r="C27" s="58">
        <v>8</v>
      </c>
      <c r="D27" s="59" t="s">
        <v>27</v>
      </c>
      <c r="E27" s="91" t="s">
        <v>37</v>
      </c>
      <c r="F27" s="143">
        <v>726</v>
      </c>
      <c r="G27" s="189" t="s">
        <v>51</v>
      </c>
      <c r="H27" s="92">
        <v>33</v>
      </c>
      <c r="I27" s="61">
        <f t="shared" si="9"/>
        <v>94.79999999999995</v>
      </c>
      <c r="J27" s="62">
        <v>0.6176967592592593</v>
      </c>
      <c r="K27" s="63">
        <f t="shared" si="10"/>
        <v>0.15936342592592595</v>
      </c>
      <c r="L27" s="126">
        <f t="shared" si="11"/>
        <v>0.1483912037037037</v>
      </c>
      <c r="M27" s="125"/>
      <c r="N27" s="64">
        <v>7</v>
      </c>
      <c r="O27" s="62"/>
      <c r="P27" s="63"/>
      <c r="Q27" s="126"/>
      <c r="R27" s="144"/>
      <c r="S27" s="64">
        <v>7</v>
      </c>
      <c r="T27" s="130"/>
      <c r="U27" s="138"/>
      <c r="V27" s="126"/>
      <c r="W27" s="131"/>
      <c r="X27" s="127">
        <v>7</v>
      </c>
      <c r="Y27" s="130"/>
      <c r="Z27" s="138"/>
      <c r="AA27" s="126"/>
      <c r="AB27" s="131"/>
      <c r="AC27" s="127">
        <v>7</v>
      </c>
      <c r="AD27" s="127" t="s">
        <v>53</v>
      </c>
      <c r="AE27" s="127">
        <v>8</v>
      </c>
      <c r="AF27" s="65">
        <f t="shared" si="12"/>
        <v>28</v>
      </c>
      <c r="AH27" s="12">
        <f t="shared" si="6"/>
        <v>8</v>
      </c>
    </row>
    <row r="28" spans="1:32" s="35" customFormat="1" ht="10.5" customHeight="1" thickTop="1">
      <c r="A28" s="177"/>
      <c r="B28" s="178"/>
      <c r="C28" s="179"/>
      <c r="D28" s="180"/>
      <c r="E28" s="178"/>
      <c r="F28" s="181"/>
      <c r="G28" s="182"/>
      <c r="H28" s="183"/>
      <c r="I28" s="169"/>
      <c r="J28" s="184"/>
      <c r="K28" s="185"/>
      <c r="L28" s="184"/>
      <c r="M28" s="184"/>
      <c r="N28" s="186"/>
      <c r="O28" s="184"/>
      <c r="P28" s="185"/>
      <c r="Q28" s="184"/>
      <c r="R28" s="184"/>
      <c r="S28" s="186"/>
      <c r="T28" s="187"/>
      <c r="U28" s="185"/>
      <c r="V28" s="184"/>
      <c r="W28" s="186"/>
      <c r="X28" s="186"/>
      <c r="Y28" s="187"/>
      <c r="Z28" s="185"/>
      <c r="AA28" s="184"/>
      <c r="AB28" s="186"/>
      <c r="AC28" s="186"/>
      <c r="AD28" s="186"/>
      <c r="AE28" s="186"/>
      <c r="AF28" s="186"/>
    </row>
    <row r="30" ht="27" customHeight="1"/>
    <row r="31" ht="27" customHeight="1"/>
  </sheetData>
  <mergeCells count="30">
    <mergeCell ref="Y10:AC10"/>
    <mergeCell ref="H7:I7"/>
    <mergeCell ref="AF10:AF11"/>
    <mergeCell ref="R6:S6"/>
    <mergeCell ref="O10:S10"/>
    <mergeCell ref="T10:X10"/>
    <mergeCell ref="AD10:AE10"/>
    <mergeCell ref="H8:I8"/>
    <mergeCell ref="R3:S3"/>
    <mergeCell ref="R4:S4"/>
    <mergeCell ref="O5:P5"/>
    <mergeCell ref="R5:S5"/>
    <mergeCell ref="H3:I3"/>
    <mergeCell ref="H4:I4"/>
    <mergeCell ref="J5:K5"/>
    <mergeCell ref="J10:N10"/>
    <mergeCell ref="M3:N3"/>
    <mergeCell ref="M4:N4"/>
    <mergeCell ref="M5:N5"/>
    <mergeCell ref="M6:N6"/>
    <mergeCell ref="H5:I5"/>
    <mergeCell ref="H6:I6"/>
    <mergeCell ref="E10:E11"/>
    <mergeCell ref="F10:F11"/>
    <mergeCell ref="H10:H11"/>
    <mergeCell ref="A10:A11"/>
    <mergeCell ref="B10:B11"/>
    <mergeCell ref="C10:C11"/>
    <mergeCell ref="D10:D11"/>
    <mergeCell ref="G10:G11"/>
  </mergeCells>
  <conditionalFormatting sqref="Z12:Z28 M24 P12:P28 U12:U28 K13:K28">
    <cfRule type="cellIs" priority="1" dxfId="0" operator="equal" stopIfTrue="1">
      <formula>"NULL"</formula>
    </cfRule>
  </conditionalFormatting>
  <printOptions horizontalCentered="1"/>
  <pageMargins left="0.5905511811023623" right="0" top="0.29" bottom="0.25" header="0.11811023622047245" footer="0.31496062992125984"/>
  <pageSetup blackAndWhite="1" fitToHeight="1" fitToWidth="1" horizontalDpi="180" verticalDpi="180" orientation="landscape" paperSize="9" scale="91" r:id="rId1"/>
  <headerFooter alignWithMargins="0">
    <oddFooter>&amp;LBiograd, 08.05.2007.&amp;C&amp;P/&amp;N&amp;RREGATNI ODBOR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>
    <tabColor indexed="38"/>
  </sheetPr>
  <dimension ref="A1:P22"/>
  <sheetViews>
    <sheetView showGridLines="0" tabSelected="1" zoomScale="73" zoomScaleNormal="73" workbookViewId="0" topLeftCell="A1">
      <selection activeCell="A1" sqref="A1"/>
    </sheetView>
  </sheetViews>
  <sheetFormatPr defaultColWidth="9.140625" defaultRowHeight="12.75"/>
  <cols>
    <col min="1" max="1" width="4.8515625" style="12" customWidth="1"/>
    <col min="2" max="2" width="18.28125" style="12" customWidth="1"/>
    <col min="3" max="3" width="5.7109375" style="12" customWidth="1"/>
    <col min="4" max="4" width="16.57421875" style="13" hidden="1" customWidth="1"/>
    <col min="5" max="5" width="24.140625" style="13" customWidth="1"/>
    <col min="6" max="6" width="7.421875" style="13" hidden="1" customWidth="1"/>
    <col min="7" max="7" width="18.00390625" style="13" customWidth="1"/>
    <col min="8" max="8" width="6.7109375" style="21" customWidth="1"/>
    <col min="9" max="9" width="6.7109375" style="21" hidden="1" customWidth="1"/>
    <col min="10" max="10" width="8.00390625" style="12" customWidth="1"/>
    <col min="11" max="11" width="9.8515625" style="12" bestFit="1" customWidth="1"/>
    <col min="12" max="12" width="8.00390625" style="12" customWidth="1"/>
    <col min="13" max="13" width="8.7109375" style="12" bestFit="1" customWidth="1"/>
    <col min="14" max="16384" width="8.00390625" style="12" customWidth="1"/>
  </cols>
  <sheetData>
    <row r="1" spans="2:9" s="1" customFormat="1" ht="29.25">
      <c r="B1" s="2" t="s">
        <v>111</v>
      </c>
      <c r="C1" s="3"/>
      <c r="D1" s="3"/>
      <c r="E1" s="3"/>
      <c r="F1" s="4"/>
      <c r="G1" s="4"/>
      <c r="H1" s="5"/>
      <c r="I1" s="5"/>
    </row>
    <row r="2" spans="1:9" s="1" customFormat="1" ht="8.25" customHeight="1">
      <c r="A2" s="8"/>
      <c r="B2" s="8"/>
      <c r="C2" s="8"/>
      <c r="D2" s="8"/>
      <c r="E2" s="8"/>
      <c r="F2" s="9"/>
      <c r="G2" s="9"/>
      <c r="H2" s="10"/>
      <c r="I2" s="10"/>
    </row>
    <row r="3" spans="2:9" ht="15">
      <c r="B3" s="13"/>
      <c r="C3" s="13"/>
      <c r="D3" s="14"/>
      <c r="H3" s="223"/>
      <c r="I3" s="223"/>
    </row>
    <row r="4" spans="1:9" ht="15.75" customHeight="1">
      <c r="A4" s="15"/>
      <c r="B4" s="16"/>
      <c r="C4" s="14"/>
      <c r="D4" s="139"/>
      <c r="E4" s="17"/>
      <c r="H4" s="224"/>
      <c r="I4" s="224"/>
    </row>
    <row r="5" spans="2:5" ht="21" customHeight="1" thickBot="1">
      <c r="B5" s="20" t="s">
        <v>62</v>
      </c>
      <c r="C5" s="20"/>
      <c r="D5" s="20"/>
      <c r="E5" s="20"/>
    </row>
    <row r="6" spans="1:14" ht="15.75" customHeight="1" thickTop="1">
      <c r="A6" s="236" t="s">
        <v>63</v>
      </c>
      <c r="B6" s="238" t="s">
        <v>9</v>
      </c>
      <c r="C6" s="240" t="s">
        <v>10</v>
      </c>
      <c r="D6" s="242" t="s">
        <v>44</v>
      </c>
      <c r="E6" s="230" t="s">
        <v>11</v>
      </c>
      <c r="F6" s="232" t="s">
        <v>12</v>
      </c>
      <c r="G6" s="244" t="s">
        <v>43</v>
      </c>
      <c r="H6" s="234" t="s">
        <v>13</v>
      </c>
      <c r="I6" s="93" t="s">
        <v>14</v>
      </c>
      <c r="J6" s="257" t="s">
        <v>113</v>
      </c>
      <c r="K6" s="258"/>
      <c r="L6" s="257" t="s">
        <v>115</v>
      </c>
      <c r="M6" s="258"/>
      <c r="N6" s="255" t="s">
        <v>108</v>
      </c>
    </row>
    <row r="7" spans="1:14" ht="15.75" customHeight="1" thickBot="1">
      <c r="A7" s="237"/>
      <c r="B7" s="239"/>
      <c r="C7" s="241"/>
      <c r="D7" s="243"/>
      <c r="E7" s="231"/>
      <c r="F7" s="233"/>
      <c r="G7" s="245"/>
      <c r="H7" s="235"/>
      <c r="I7" s="94" t="s">
        <v>19</v>
      </c>
      <c r="J7" s="202" t="s">
        <v>112</v>
      </c>
      <c r="K7" s="203" t="s">
        <v>114</v>
      </c>
      <c r="L7" s="204" t="s">
        <v>112</v>
      </c>
      <c r="M7" s="203" t="s">
        <v>116</v>
      </c>
      <c r="N7" s="256"/>
    </row>
    <row r="8" spans="1:14" ht="18" customHeight="1" thickTop="1">
      <c r="A8" s="29">
        <v>1</v>
      </c>
      <c r="B8" s="79" t="s">
        <v>79</v>
      </c>
      <c r="C8" s="80">
        <v>2</v>
      </c>
      <c r="D8" s="37" t="s">
        <v>27</v>
      </c>
      <c r="E8" s="81" t="s">
        <v>80</v>
      </c>
      <c r="F8" s="82">
        <v>631.2</v>
      </c>
      <c r="G8" s="119" t="s">
        <v>86</v>
      </c>
      <c r="H8" s="83">
        <v>33</v>
      </c>
      <c r="I8" s="39">
        <f aca="true" t="shared" si="0" ref="I8:I22">F8-611</f>
        <v>20.200000000000045</v>
      </c>
      <c r="J8" s="199">
        <v>8</v>
      </c>
      <c r="K8" s="200">
        <f aca="true" t="shared" si="1" ref="K8:K22">J8/5*7</f>
        <v>11.200000000000001</v>
      </c>
      <c r="L8" s="201">
        <v>12</v>
      </c>
      <c r="M8" s="200">
        <f>L8/2*3</f>
        <v>18</v>
      </c>
      <c r="N8" s="205">
        <f aca="true" t="shared" si="2" ref="N8:N22">K8+M8</f>
        <v>29.200000000000003</v>
      </c>
    </row>
    <row r="9" spans="1:16" s="35" customFormat="1" ht="18" customHeight="1">
      <c r="A9" s="32">
        <v>2</v>
      </c>
      <c r="B9" s="79" t="s">
        <v>81</v>
      </c>
      <c r="C9" s="80">
        <v>5</v>
      </c>
      <c r="D9" s="37" t="s">
        <v>27</v>
      </c>
      <c r="E9" s="81" t="s">
        <v>34</v>
      </c>
      <c r="F9" s="82">
        <v>631.2</v>
      </c>
      <c r="G9" s="119" t="s">
        <v>86</v>
      </c>
      <c r="H9" s="83">
        <v>33</v>
      </c>
      <c r="I9" s="39">
        <f t="shared" si="0"/>
        <v>20.200000000000045</v>
      </c>
      <c r="J9" s="190">
        <v>11</v>
      </c>
      <c r="K9" s="191">
        <f t="shared" si="1"/>
        <v>15.400000000000002</v>
      </c>
      <c r="L9" s="197">
        <v>9.4</v>
      </c>
      <c r="M9" s="200">
        <f aca="true" t="shared" si="3" ref="M9:M22">L9/2*3</f>
        <v>14.100000000000001</v>
      </c>
      <c r="N9" s="195">
        <f t="shared" si="2"/>
        <v>29.500000000000004</v>
      </c>
      <c r="P9" s="12"/>
    </row>
    <row r="10" spans="1:14" ht="18" customHeight="1">
      <c r="A10" s="29">
        <v>3</v>
      </c>
      <c r="B10" s="79" t="s">
        <v>42</v>
      </c>
      <c r="C10" s="80">
        <v>7</v>
      </c>
      <c r="D10" s="84" t="s">
        <v>27</v>
      </c>
      <c r="E10" s="38" t="s">
        <v>31</v>
      </c>
      <c r="F10" s="82">
        <v>730</v>
      </c>
      <c r="G10" s="119" t="s">
        <v>51</v>
      </c>
      <c r="H10" s="83">
        <v>33</v>
      </c>
      <c r="I10" s="39">
        <f t="shared" si="0"/>
        <v>119</v>
      </c>
      <c r="J10" s="190">
        <v>10</v>
      </c>
      <c r="K10" s="191">
        <f t="shared" si="1"/>
        <v>14</v>
      </c>
      <c r="L10" s="197">
        <v>10.4</v>
      </c>
      <c r="M10" s="200">
        <f t="shared" si="3"/>
        <v>15.600000000000001</v>
      </c>
      <c r="N10" s="195">
        <f t="shared" si="2"/>
        <v>29.6</v>
      </c>
    </row>
    <row r="11" spans="1:14" ht="18" customHeight="1">
      <c r="A11" s="32">
        <v>4</v>
      </c>
      <c r="B11" s="35" t="s">
        <v>77</v>
      </c>
      <c r="C11" s="50">
        <v>15</v>
      </c>
      <c r="D11" s="37" t="s">
        <v>27</v>
      </c>
      <c r="E11" s="38" t="s">
        <v>78</v>
      </c>
      <c r="F11" s="82">
        <v>618.8</v>
      </c>
      <c r="G11" s="119" t="s">
        <v>87</v>
      </c>
      <c r="H11" s="83" t="s">
        <v>45</v>
      </c>
      <c r="I11" s="39">
        <f t="shared" si="0"/>
        <v>7.7999999999999545</v>
      </c>
      <c r="J11" s="190">
        <v>12</v>
      </c>
      <c r="K11" s="192">
        <f t="shared" si="1"/>
        <v>16.8</v>
      </c>
      <c r="L11" s="197">
        <v>14.8</v>
      </c>
      <c r="M11" s="200">
        <f t="shared" si="3"/>
        <v>22.200000000000003</v>
      </c>
      <c r="N11" s="195">
        <f t="shared" si="2"/>
        <v>39</v>
      </c>
    </row>
    <row r="12" spans="1:14" ht="18" customHeight="1">
      <c r="A12" s="29">
        <v>5</v>
      </c>
      <c r="B12" s="36" t="s">
        <v>83</v>
      </c>
      <c r="C12" s="80">
        <v>9</v>
      </c>
      <c r="D12" s="37" t="s">
        <v>27</v>
      </c>
      <c r="E12" s="81" t="s">
        <v>85</v>
      </c>
      <c r="F12" s="82">
        <v>631.2</v>
      </c>
      <c r="G12" s="119" t="s">
        <v>86</v>
      </c>
      <c r="H12" s="83">
        <v>33</v>
      </c>
      <c r="I12" s="39">
        <f t="shared" si="0"/>
        <v>20.200000000000045</v>
      </c>
      <c r="J12" s="190">
        <v>16</v>
      </c>
      <c r="K12" s="192">
        <f t="shared" si="1"/>
        <v>22.400000000000002</v>
      </c>
      <c r="L12" s="197">
        <v>11.4</v>
      </c>
      <c r="M12" s="200">
        <f t="shared" si="3"/>
        <v>17.1</v>
      </c>
      <c r="N12" s="195">
        <f t="shared" si="2"/>
        <v>39.5</v>
      </c>
    </row>
    <row r="13" spans="1:14" ht="18" customHeight="1">
      <c r="A13" s="32">
        <v>6</v>
      </c>
      <c r="B13" s="36" t="s">
        <v>82</v>
      </c>
      <c r="C13" s="50">
        <v>3</v>
      </c>
      <c r="D13" s="37" t="s">
        <v>27</v>
      </c>
      <c r="E13" s="38" t="s">
        <v>39</v>
      </c>
      <c r="F13" s="82">
        <v>631.2</v>
      </c>
      <c r="G13" s="119" t="s">
        <v>86</v>
      </c>
      <c r="H13" s="83">
        <v>33</v>
      </c>
      <c r="I13" s="39">
        <f t="shared" si="0"/>
        <v>20.200000000000045</v>
      </c>
      <c r="J13" s="190">
        <v>26</v>
      </c>
      <c r="K13" s="192">
        <f t="shared" si="1"/>
        <v>36.4</v>
      </c>
      <c r="L13" s="197">
        <v>6.4</v>
      </c>
      <c r="M13" s="200">
        <f t="shared" si="3"/>
        <v>9.600000000000001</v>
      </c>
      <c r="N13" s="195">
        <f t="shared" si="2"/>
        <v>46</v>
      </c>
    </row>
    <row r="14" spans="1:14" ht="18" customHeight="1">
      <c r="A14" s="29">
        <v>7</v>
      </c>
      <c r="B14" s="79" t="s">
        <v>84</v>
      </c>
      <c r="C14" s="80">
        <v>4</v>
      </c>
      <c r="D14" s="37" t="s">
        <v>27</v>
      </c>
      <c r="E14" s="81" t="s">
        <v>35</v>
      </c>
      <c r="F14" s="82">
        <v>631.2</v>
      </c>
      <c r="G14" s="119" t="s">
        <v>86</v>
      </c>
      <c r="H14" s="83">
        <v>33</v>
      </c>
      <c r="I14" s="39">
        <f t="shared" si="0"/>
        <v>20.200000000000045</v>
      </c>
      <c r="J14" s="190">
        <v>23</v>
      </c>
      <c r="K14" s="192">
        <f t="shared" si="1"/>
        <v>32.199999999999996</v>
      </c>
      <c r="L14" s="197">
        <v>9.8</v>
      </c>
      <c r="M14" s="200">
        <f t="shared" si="3"/>
        <v>14.700000000000001</v>
      </c>
      <c r="N14" s="195">
        <f t="shared" si="2"/>
        <v>46.9</v>
      </c>
    </row>
    <row r="15" spans="1:14" ht="18" customHeight="1">
      <c r="A15" s="32">
        <v>8</v>
      </c>
      <c r="B15" s="79" t="s">
        <v>28</v>
      </c>
      <c r="C15" s="80">
        <v>10</v>
      </c>
      <c r="D15" s="37" t="s">
        <v>27</v>
      </c>
      <c r="E15" s="81" t="s">
        <v>29</v>
      </c>
      <c r="F15" s="82">
        <v>615.8</v>
      </c>
      <c r="G15" s="123" t="s">
        <v>47</v>
      </c>
      <c r="H15" s="83" t="s">
        <v>45</v>
      </c>
      <c r="I15" s="39">
        <f t="shared" si="0"/>
        <v>4.7999999999999545</v>
      </c>
      <c r="J15" s="190">
        <v>26</v>
      </c>
      <c r="K15" s="192">
        <f t="shared" si="1"/>
        <v>36.4</v>
      </c>
      <c r="L15" s="197">
        <v>14.4</v>
      </c>
      <c r="M15" s="200">
        <f t="shared" si="3"/>
        <v>21.6</v>
      </c>
      <c r="N15" s="195">
        <f t="shared" si="2"/>
        <v>58</v>
      </c>
    </row>
    <row r="16" spans="1:14" ht="18" customHeight="1">
      <c r="A16" s="29">
        <v>9</v>
      </c>
      <c r="B16" s="35" t="s">
        <v>76</v>
      </c>
      <c r="C16" s="50">
        <v>12</v>
      </c>
      <c r="D16" s="37" t="s">
        <v>27</v>
      </c>
      <c r="E16" s="38" t="s">
        <v>32</v>
      </c>
      <c r="F16" s="82">
        <v>634.5</v>
      </c>
      <c r="G16" s="119" t="s">
        <v>88</v>
      </c>
      <c r="H16" s="83" t="s">
        <v>45</v>
      </c>
      <c r="I16" s="39">
        <f t="shared" si="0"/>
        <v>23.5</v>
      </c>
      <c r="J16" s="190">
        <v>34</v>
      </c>
      <c r="K16" s="192">
        <f t="shared" si="1"/>
        <v>47.6</v>
      </c>
      <c r="L16" s="197">
        <v>12.8</v>
      </c>
      <c r="M16" s="200">
        <f t="shared" si="3"/>
        <v>19.200000000000003</v>
      </c>
      <c r="N16" s="195">
        <f t="shared" si="2"/>
        <v>66.80000000000001</v>
      </c>
    </row>
    <row r="17" spans="1:14" ht="18" customHeight="1">
      <c r="A17" s="32">
        <v>10</v>
      </c>
      <c r="B17" s="79" t="s">
        <v>38</v>
      </c>
      <c r="C17" s="80">
        <v>13</v>
      </c>
      <c r="D17" s="37" t="s">
        <v>27</v>
      </c>
      <c r="E17" s="81" t="s">
        <v>71</v>
      </c>
      <c r="F17" s="82">
        <v>611</v>
      </c>
      <c r="G17" s="119" t="s">
        <v>49</v>
      </c>
      <c r="H17" s="83" t="s">
        <v>45</v>
      </c>
      <c r="I17" s="39">
        <f t="shared" si="0"/>
        <v>0</v>
      </c>
      <c r="J17" s="190">
        <v>43</v>
      </c>
      <c r="K17" s="192">
        <f t="shared" si="1"/>
        <v>60.199999999999996</v>
      </c>
      <c r="L17" s="197">
        <v>6.8</v>
      </c>
      <c r="M17" s="200">
        <f t="shared" si="3"/>
        <v>10.2</v>
      </c>
      <c r="N17" s="195">
        <f t="shared" si="2"/>
        <v>70.39999999999999</v>
      </c>
    </row>
    <row r="18" spans="1:14" ht="18" customHeight="1">
      <c r="A18" s="29">
        <v>11</v>
      </c>
      <c r="B18" s="79" t="s">
        <v>40</v>
      </c>
      <c r="C18" s="80">
        <v>14</v>
      </c>
      <c r="D18" s="37" t="s">
        <v>27</v>
      </c>
      <c r="E18" s="81" t="s">
        <v>41</v>
      </c>
      <c r="F18" s="82">
        <v>646</v>
      </c>
      <c r="G18" s="119" t="s">
        <v>48</v>
      </c>
      <c r="H18" s="83" t="s">
        <v>45</v>
      </c>
      <c r="I18" s="39">
        <f t="shared" si="0"/>
        <v>35</v>
      </c>
      <c r="J18" s="190">
        <v>32</v>
      </c>
      <c r="K18" s="192">
        <f t="shared" si="1"/>
        <v>44.800000000000004</v>
      </c>
      <c r="L18" s="197">
        <v>19.4</v>
      </c>
      <c r="M18" s="200">
        <f t="shared" si="3"/>
        <v>29.099999999999998</v>
      </c>
      <c r="N18" s="195">
        <f t="shared" si="2"/>
        <v>73.9</v>
      </c>
    </row>
    <row r="19" spans="1:14" ht="18" customHeight="1">
      <c r="A19" s="32">
        <v>12</v>
      </c>
      <c r="B19" s="88" t="s">
        <v>74</v>
      </c>
      <c r="C19" s="89">
        <v>11</v>
      </c>
      <c r="D19" s="37" t="s">
        <v>27</v>
      </c>
      <c r="E19" s="81" t="s">
        <v>75</v>
      </c>
      <c r="F19" s="86">
        <v>642.2</v>
      </c>
      <c r="G19" s="120" t="s">
        <v>89</v>
      </c>
      <c r="H19" s="87" t="s">
        <v>45</v>
      </c>
      <c r="I19" s="39">
        <f t="shared" si="0"/>
        <v>31.200000000000045</v>
      </c>
      <c r="J19" s="190">
        <v>50</v>
      </c>
      <c r="K19" s="192">
        <f t="shared" si="1"/>
        <v>70</v>
      </c>
      <c r="L19" s="197">
        <v>8</v>
      </c>
      <c r="M19" s="200">
        <f t="shared" si="3"/>
        <v>12</v>
      </c>
      <c r="N19" s="195">
        <f t="shared" si="2"/>
        <v>82</v>
      </c>
    </row>
    <row r="20" spans="1:14" ht="18" customHeight="1">
      <c r="A20" s="29">
        <v>13</v>
      </c>
      <c r="B20" s="36" t="s">
        <v>36</v>
      </c>
      <c r="C20" s="50">
        <v>8</v>
      </c>
      <c r="D20" s="37" t="s">
        <v>27</v>
      </c>
      <c r="E20" s="81" t="s">
        <v>37</v>
      </c>
      <c r="F20" s="82">
        <v>726</v>
      </c>
      <c r="G20" s="69" t="s">
        <v>51</v>
      </c>
      <c r="H20" s="87">
        <v>33</v>
      </c>
      <c r="I20" s="39">
        <f t="shared" si="0"/>
        <v>115</v>
      </c>
      <c r="J20" s="190">
        <v>49</v>
      </c>
      <c r="K20" s="192">
        <f t="shared" si="1"/>
        <v>68.60000000000001</v>
      </c>
      <c r="L20" s="197">
        <v>9.4</v>
      </c>
      <c r="M20" s="200">
        <f t="shared" si="3"/>
        <v>14.100000000000001</v>
      </c>
      <c r="N20" s="195">
        <f t="shared" si="2"/>
        <v>82.70000000000002</v>
      </c>
    </row>
    <row r="21" spans="1:14" ht="18" customHeight="1">
      <c r="A21" s="32">
        <v>14</v>
      </c>
      <c r="B21" s="79" t="s">
        <v>73</v>
      </c>
      <c r="C21" s="80">
        <v>6</v>
      </c>
      <c r="D21" s="37" t="s">
        <v>27</v>
      </c>
      <c r="E21" s="81" t="s">
        <v>30</v>
      </c>
      <c r="F21" s="82">
        <v>648.2</v>
      </c>
      <c r="G21" s="120" t="s">
        <v>90</v>
      </c>
      <c r="H21" s="87" t="s">
        <v>45</v>
      </c>
      <c r="I21" s="39">
        <f t="shared" si="0"/>
        <v>37.200000000000045</v>
      </c>
      <c r="J21" s="190">
        <v>49</v>
      </c>
      <c r="K21" s="192">
        <f t="shared" si="1"/>
        <v>68.60000000000001</v>
      </c>
      <c r="L21" s="197">
        <v>10.8</v>
      </c>
      <c r="M21" s="200">
        <f t="shared" si="3"/>
        <v>16.200000000000003</v>
      </c>
      <c r="N21" s="195">
        <f t="shared" si="2"/>
        <v>84.80000000000001</v>
      </c>
    </row>
    <row r="22" spans="1:14" ht="18" customHeight="1" thickBot="1">
      <c r="A22" s="150">
        <v>15</v>
      </c>
      <c r="B22" s="57" t="s">
        <v>72</v>
      </c>
      <c r="C22" s="58">
        <v>1</v>
      </c>
      <c r="D22" s="59" t="s">
        <v>27</v>
      </c>
      <c r="E22" s="60" t="s">
        <v>33</v>
      </c>
      <c r="F22" s="143">
        <v>636</v>
      </c>
      <c r="G22" s="151" t="s">
        <v>91</v>
      </c>
      <c r="H22" s="92" t="s">
        <v>45</v>
      </c>
      <c r="I22" s="61">
        <f t="shared" si="0"/>
        <v>25</v>
      </c>
      <c r="J22" s="193">
        <v>59</v>
      </c>
      <c r="K22" s="194">
        <f t="shared" si="1"/>
        <v>82.60000000000001</v>
      </c>
      <c r="L22" s="198">
        <v>20.8</v>
      </c>
      <c r="M22" s="208">
        <f t="shared" si="3"/>
        <v>31.200000000000003</v>
      </c>
      <c r="N22" s="196">
        <f t="shared" si="2"/>
        <v>113.80000000000001</v>
      </c>
    </row>
    <row r="23" ht="15.75" thickTop="1"/>
  </sheetData>
  <mergeCells count="13">
    <mergeCell ref="N6:N7"/>
    <mergeCell ref="J6:K6"/>
    <mergeCell ref="L6:M6"/>
    <mergeCell ref="E6:E7"/>
    <mergeCell ref="F6:F7"/>
    <mergeCell ref="H6:H7"/>
    <mergeCell ref="G6:G7"/>
    <mergeCell ref="H3:I3"/>
    <mergeCell ref="H4:I4"/>
    <mergeCell ref="A6:A7"/>
    <mergeCell ref="B6:B7"/>
    <mergeCell ref="C6:C7"/>
    <mergeCell ref="D6:D7"/>
  </mergeCells>
  <printOptions horizontalCentered="1"/>
  <pageMargins left="0.15" right="0.51" top="0.42" bottom="0.25" header="0.11811023622047245" footer="0.31496062992125984"/>
  <pageSetup blackAndWhite="1" horizontalDpi="300" verticalDpi="300" orientation="landscape" paperSize="9" scale="90" r:id="rId1"/>
  <headerFooter alignWithMargins="0">
    <oddFooter>&amp;LMurter, 16.05.2006.&amp;C&amp;P/&amp;N&amp;R&amp;"Arial,Italic"Yacht Club Zadar/&amp;"Arial,Regular"REGATNI ODBOR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tabColor indexed="21"/>
  </sheetPr>
  <dimension ref="A1:AF16"/>
  <sheetViews>
    <sheetView showGridLines="0" zoomScale="73" zoomScaleNormal="73" workbookViewId="0" topLeftCell="A1">
      <selection activeCell="E28" sqref="E28"/>
    </sheetView>
  </sheetViews>
  <sheetFormatPr defaultColWidth="9.140625" defaultRowHeight="12.75"/>
  <cols>
    <col min="1" max="1" width="4.8515625" style="12" customWidth="1"/>
    <col min="2" max="2" width="18.28125" style="12" customWidth="1"/>
    <col min="3" max="3" width="14.140625" style="12" customWidth="1"/>
    <col min="4" max="4" width="16.57421875" style="13" customWidth="1"/>
    <col min="5" max="5" width="24.140625" style="13" customWidth="1"/>
    <col min="6" max="6" width="7.421875" style="13" customWidth="1"/>
    <col min="7" max="7" width="18.00390625" style="13" customWidth="1"/>
    <col min="8" max="8" width="6.7109375" style="21" customWidth="1"/>
    <col min="9" max="9" width="7.421875" style="22" customWidth="1"/>
    <col min="10" max="10" width="9.421875" style="13" customWidth="1"/>
    <col min="11" max="11" width="9.421875" style="12" customWidth="1"/>
    <col min="12" max="12" width="9.28125" style="12" customWidth="1"/>
    <col min="13" max="13" width="5.421875" style="12" customWidth="1"/>
    <col min="14" max="14" width="6.421875" style="12" bestFit="1" customWidth="1"/>
    <col min="15" max="15" width="9.421875" style="13" hidden="1" customWidth="1"/>
    <col min="16" max="16" width="9.421875" style="12" hidden="1" customWidth="1"/>
    <col min="17" max="17" width="9.28125" style="12" hidden="1" customWidth="1"/>
    <col min="18" max="18" width="5.421875" style="12" hidden="1" customWidth="1"/>
    <col min="19" max="19" width="6.00390625" style="12" hidden="1" customWidth="1"/>
    <col min="20" max="20" width="7.28125" style="12" hidden="1" customWidth="1"/>
    <col min="21" max="21" width="9.7109375" style="12" hidden="1" customWidth="1"/>
    <col min="22" max="23" width="8.140625" style="12" hidden="1" customWidth="1"/>
    <col min="24" max="24" width="5.57421875" style="12" hidden="1" customWidth="1"/>
    <col min="25" max="25" width="6.00390625" style="12" hidden="1" customWidth="1"/>
    <col min="26" max="26" width="8.00390625" style="12" hidden="1" customWidth="1"/>
    <col min="27" max="27" width="9.8515625" style="12" hidden="1" customWidth="1"/>
    <col min="28" max="28" width="9.00390625" style="12" hidden="1" customWidth="1"/>
    <col min="29" max="29" width="8.00390625" style="12" hidden="1" customWidth="1"/>
    <col min="30" max="30" width="6.00390625" style="12" hidden="1" customWidth="1"/>
    <col min="31" max="31" width="6.28125" style="12" hidden="1" customWidth="1"/>
    <col min="32" max="32" width="8.00390625" style="12" hidden="1" customWidth="1"/>
    <col min="33" max="16384" width="8.00390625" style="12" customWidth="1"/>
  </cols>
  <sheetData>
    <row r="1" spans="2:15" s="1" customFormat="1" ht="29.25">
      <c r="B1" s="2" t="s">
        <v>107</v>
      </c>
      <c r="C1" s="3"/>
      <c r="D1" s="3"/>
      <c r="E1" s="3"/>
      <c r="F1" s="4"/>
      <c r="G1" s="4"/>
      <c r="H1" s="5"/>
      <c r="I1" s="6"/>
      <c r="J1" s="4"/>
      <c r="M1" s="7"/>
      <c r="N1" s="7" t="s">
        <v>0</v>
      </c>
      <c r="O1" s="4"/>
    </row>
    <row r="2" spans="1:15" s="1" customFormat="1" ht="16.5" customHeight="1">
      <c r="A2" s="8"/>
      <c r="B2" s="8"/>
      <c r="C2" s="8"/>
      <c r="D2" s="8"/>
      <c r="E2" s="8"/>
      <c r="F2" s="9"/>
      <c r="G2" s="9"/>
      <c r="H2" s="10"/>
      <c r="I2" s="11"/>
      <c r="J2" s="9"/>
      <c r="O2" s="9"/>
    </row>
    <row r="3" spans="2:25" ht="15">
      <c r="B3" s="13" t="s">
        <v>1</v>
      </c>
      <c r="C3" s="13"/>
      <c r="D3" s="14" t="s">
        <v>2</v>
      </c>
      <c r="E3" s="13" t="s">
        <v>3</v>
      </c>
      <c r="H3" s="223" t="s">
        <v>4</v>
      </c>
      <c r="I3" s="223"/>
      <c r="K3" s="13"/>
      <c r="L3" s="13"/>
      <c r="M3" s="223"/>
      <c r="N3" s="223"/>
      <c r="P3" s="13"/>
      <c r="Q3" s="13"/>
      <c r="R3" s="223"/>
      <c r="S3" s="223"/>
      <c r="T3" s="13"/>
      <c r="U3" s="13"/>
      <c r="V3" s="13"/>
      <c r="W3" s="13"/>
      <c r="X3" s="13"/>
      <c r="Y3" s="13"/>
    </row>
    <row r="4" spans="1:25" ht="15.75" customHeight="1">
      <c r="A4" s="15" t="s">
        <v>5</v>
      </c>
      <c r="B4" s="163" t="s">
        <v>106</v>
      </c>
      <c r="C4" s="14"/>
      <c r="D4" s="139">
        <v>1.5</v>
      </c>
      <c r="E4" s="17">
        <v>0.6298611111111111</v>
      </c>
      <c r="H4" s="224" t="s">
        <v>100</v>
      </c>
      <c r="I4" s="224"/>
      <c r="K4" s="19"/>
      <c r="L4" s="18"/>
      <c r="M4" s="224"/>
      <c r="N4" s="224"/>
      <c r="P4" s="19"/>
      <c r="Q4" s="18"/>
      <c r="R4" s="224"/>
      <c r="S4" s="224"/>
      <c r="T4" s="18"/>
      <c r="U4" s="18"/>
      <c r="V4" s="18"/>
      <c r="W4" s="18"/>
      <c r="X4" s="18"/>
      <c r="Y4" s="18"/>
    </row>
    <row r="5" spans="1:25" ht="15.75" customHeight="1">
      <c r="A5" s="15" t="s">
        <v>6</v>
      </c>
      <c r="B5" s="163" t="s">
        <v>106</v>
      </c>
      <c r="C5" s="14"/>
      <c r="D5" s="139">
        <v>1.5</v>
      </c>
      <c r="E5" s="17">
        <v>0.625</v>
      </c>
      <c r="H5" s="224"/>
      <c r="I5" s="224"/>
      <c r="J5" s="225"/>
      <c r="K5" s="225"/>
      <c r="L5" s="18"/>
      <c r="M5" s="224"/>
      <c r="N5" s="224"/>
      <c r="O5" s="225"/>
      <c r="P5" s="225"/>
      <c r="Q5" s="18"/>
      <c r="R5" s="224"/>
      <c r="S5" s="224"/>
      <c r="T5" s="18"/>
      <c r="U5" s="18"/>
      <c r="V5" s="18"/>
      <c r="W5" s="18"/>
      <c r="X5" s="18"/>
      <c r="Y5" s="18"/>
    </row>
    <row r="6" spans="1:25" ht="15.75" customHeight="1">
      <c r="A6" s="15"/>
      <c r="B6" s="16"/>
      <c r="C6" s="14"/>
      <c r="D6" s="139"/>
      <c r="E6" s="17"/>
      <c r="H6" s="224"/>
      <c r="I6" s="224"/>
      <c r="J6" s="12"/>
      <c r="M6" s="223"/>
      <c r="N6" s="223"/>
      <c r="O6" s="12"/>
      <c r="R6" s="223"/>
      <c r="S6" s="223"/>
      <c r="T6" s="13"/>
      <c r="U6" s="13"/>
      <c r="V6" s="13"/>
      <c r="W6" s="13"/>
      <c r="X6" s="13"/>
      <c r="Y6" s="13"/>
    </row>
    <row r="7" spans="1:25" ht="15.75" customHeight="1">
      <c r="A7" s="15"/>
      <c r="B7" s="16"/>
      <c r="C7" s="14"/>
      <c r="D7" s="139"/>
      <c r="E7" s="17"/>
      <c r="H7" s="224"/>
      <c r="I7" s="224"/>
      <c r="J7" s="12"/>
      <c r="M7" s="13"/>
      <c r="N7" s="13"/>
      <c r="O7" s="12"/>
      <c r="R7" s="13"/>
      <c r="S7" s="13"/>
      <c r="T7" s="13"/>
      <c r="U7" s="13"/>
      <c r="V7" s="13"/>
      <c r="W7" s="13"/>
      <c r="X7" s="13"/>
      <c r="Y7" s="13"/>
    </row>
    <row r="8" spans="2:15" ht="21" customHeight="1" thickBot="1">
      <c r="B8" s="142" t="s">
        <v>59</v>
      </c>
      <c r="C8" s="20"/>
      <c r="D8" s="20"/>
      <c r="E8" s="20"/>
      <c r="J8" s="12"/>
      <c r="O8" s="12"/>
    </row>
    <row r="9" spans="1:32" ht="15.75" customHeight="1" thickTop="1">
      <c r="A9" s="236" t="s">
        <v>8</v>
      </c>
      <c r="B9" s="238" t="s">
        <v>9</v>
      </c>
      <c r="C9" s="240" t="s">
        <v>10</v>
      </c>
      <c r="D9" s="242" t="s">
        <v>44</v>
      </c>
      <c r="E9" s="230" t="s">
        <v>11</v>
      </c>
      <c r="F9" s="232" t="s">
        <v>12</v>
      </c>
      <c r="G9" s="244" t="s">
        <v>43</v>
      </c>
      <c r="H9" s="234" t="s">
        <v>13</v>
      </c>
      <c r="I9" s="93" t="s">
        <v>14</v>
      </c>
      <c r="J9" s="246" t="s">
        <v>15</v>
      </c>
      <c r="K9" s="247"/>
      <c r="L9" s="247"/>
      <c r="M9" s="247"/>
      <c r="N9" s="248"/>
      <c r="O9" s="246" t="s">
        <v>16</v>
      </c>
      <c r="P9" s="247"/>
      <c r="Q9" s="247"/>
      <c r="R9" s="247"/>
      <c r="S9" s="248"/>
      <c r="T9" s="249" t="s">
        <v>60</v>
      </c>
      <c r="U9" s="246" t="s">
        <v>17</v>
      </c>
      <c r="V9" s="247"/>
      <c r="W9" s="247"/>
      <c r="X9" s="247"/>
      <c r="Y9" s="248"/>
      <c r="Z9" s="249" t="s">
        <v>18</v>
      </c>
      <c r="AA9" s="246" t="s">
        <v>55</v>
      </c>
      <c r="AB9" s="247"/>
      <c r="AC9" s="247"/>
      <c r="AD9" s="247"/>
      <c r="AE9" s="248"/>
      <c r="AF9" s="249" t="s">
        <v>58</v>
      </c>
    </row>
    <row r="10" spans="1:32" ht="15.75" customHeight="1" thickBot="1">
      <c r="A10" s="237"/>
      <c r="B10" s="239"/>
      <c r="C10" s="241"/>
      <c r="D10" s="243"/>
      <c r="E10" s="231"/>
      <c r="F10" s="233"/>
      <c r="G10" s="245"/>
      <c r="H10" s="235"/>
      <c r="I10" s="94" t="s">
        <v>19</v>
      </c>
      <c r="J10" s="95" t="s">
        <v>20</v>
      </c>
      <c r="K10" s="96" t="s">
        <v>21</v>
      </c>
      <c r="L10" s="97" t="s">
        <v>22</v>
      </c>
      <c r="M10" s="97" t="s">
        <v>23</v>
      </c>
      <c r="N10" s="98" t="s">
        <v>46</v>
      </c>
      <c r="O10" s="95" t="s">
        <v>24</v>
      </c>
      <c r="P10" s="96" t="s">
        <v>21</v>
      </c>
      <c r="Q10" s="97" t="s">
        <v>22</v>
      </c>
      <c r="R10" s="97" t="s">
        <v>23</v>
      </c>
      <c r="S10" s="98" t="s">
        <v>25</v>
      </c>
      <c r="T10" s="250"/>
      <c r="U10" s="95" t="s">
        <v>26</v>
      </c>
      <c r="V10" s="96" t="s">
        <v>21</v>
      </c>
      <c r="W10" s="97" t="s">
        <v>22</v>
      </c>
      <c r="X10" s="97" t="s">
        <v>23</v>
      </c>
      <c r="Y10" s="98" t="s">
        <v>54</v>
      </c>
      <c r="Z10" s="250"/>
      <c r="AA10" s="95" t="s">
        <v>26</v>
      </c>
      <c r="AB10" s="96" t="s">
        <v>21</v>
      </c>
      <c r="AC10" s="97" t="s">
        <v>22</v>
      </c>
      <c r="AD10" s="97" t="s">
        <v>23</v>
      </c>
      <c r="AE10" s="98" t="s">
        <v>56</v>
      </c>
      <c r="AF10" s="250"/>
    </row>
    <row r="11" spans="1:32" ht="18" customHeight="1" thickTop="1">
      <c r="A11" s="29">
        <v>1</v>
      </c>
      <c r="B11" s="79" t="s">
        <v>77</v>
      </c>
      <c r="C11" s="80">
        <v>15</v>
      </c>
      <c r="D11" s="37" t="s">
        <v>27</v>
      </c>
      <c r="E11" s="81" t="s">
        <v>105</v>
      </c>
      <c r="F11" s="82">
        <v>618.8</v>
      </c>
      <c r="G11" s="119" t="s">
        <v>47</v>
      </c>
      <c r="H11" s="80" t="s">
        <v>45</v>
      </c>
      <c r="I11" s="39">
        <f>F11-611</f>
        <v>7.7999999999999545</v>
      </c>
      <c r="J11" s="40">
        <v>0.6419791666666667</v>
      </c>
      <c r="K11" s="41">
        <f>IF(J11=0,0,J11-$E$4)</f>
        <v>0.012118055555555562</v>
      </c>
      <c r="L11" s="42">
        <f>IF(K11=0,0,TIME(,,((SECOND(K11)+MINUTE(K11)*60+HOUR(K11)*3600)*1)-($D$4*I11)))</f>
        <v>0.011979166666666666</v>
      </c>
      <c r="M11" s="43"/>
      <c r="N11" s="44">
        <v>1</v>
      </c>
      <c r="O11" s="40"/>
      <c r="P11" s="68">
        <f>IF(O11=0,0,O11-$E$5)</f>
        <v>0</v>
      </c>
      <c r="Q11" s="30">
        <f>IF(P11=0,0,TIME(,,((SECOND(P11)+MINUTE(P11)*60+HOUR(P11)*3600)*1)-($D$5*I11)))</f>
        <v>0</v>
      </c>
      <c r="R11" s="43"/>
      <c r="S11" s="44">
        <v>6</v>
      </c>
      <c r="T11" s="132"/>
      <c r="U11" s="128"/>
      <c r="V11" s="134">
        <f>IF(U11=0,0,U11-$E$6)</f>
        <v>0</v>
      </c>
      <c r="W11" s="42">
        <f>IF(V11=0,0,TIME(,,((SECOND(V11)+MINUTE(V11)*60+HOUR(V11)*3600)*1)-($D$6*$I11)))</f>
        <v>0</v>
      </c>
      <c r="X11" s="129"/>
      <c r="Y11" s="48">
        <v>2</v>
      </c>
      <c r="Z11" s="31">
        <f>N11+S11+Y11</f>
        <v>9</v>
      </c>
      <c r="AA11" s="128"/>
      <c r="AB11" s="134">
        <f>IF(AA11=0,0,AA11-$E$7)</f>
        <v>0</v>
      </c>
      <c r="AC11" s="42">
        <f>IF(AB11=0,0,TIME(,,((SECOND(AB11)+MINUTE(AB11)*60+HOUR(AB11)*3600)*1)-($D$7*$I11)))</f>
        <v>0</v>
      </c>
      <c r="AD11" s="129"/>
      <c r="AE11" s="48">
        <v>2</v>
      </c>
      <c r="AF11" s="31">
        <f>N11+S11+Y11+AE11</f>
        <v>11</v>
      </c>
    </row>
    <row r="12" spans="1:32" s="35" customFormat="1" ht="18" customHeight="1">
      <c r="A12" s="51">
        <v>2</v>
      </c>
      <c r="B12" s="88" t="s">
        <v>40</v>
      </c>
      <c r="C12" s="89">
        <v>14</v>
      </c>
      <c r="D12" s="54" t="s">
        <v>27</v>
      </c>
      <c r="E12" s="90" t="s">
        <v>41</v>
      </c>
      <c r="F12" s="86">
        <v>646</v>
      </c>
      <c r="G12" s="120" t="s">
        <v>48</v>
      </c>
      <c r="H12" s="89" t="s">
        <v>45</v>
      </c>
      <c r="I12" s="70">
        <f>F12-611</f>
        <v>35</v>
      </c>
      <c r="J12" s="55">
        <v>0.6434953703703704</v>
      </c>
      <c r="K12" s="71">
        <f>IF(J12=0,0,J12-$E$4)</f>
        <v>0.013634259259259318</v>
      </c>
      <c r="L12" s="75">
        <f>IF(K12=0,0,TIME(,,((SECOND(K12)+MINUTE(K12)*60+HOUR(K12)*3600)*1)-($D$4*I12)))</f>
        <v>0.013020833333333334</v>
      </c>
      <c r="M12" s="72"/>
      <c r="N12" s="73">
        <v>2</v>
      </c>
      <c r="O12" s="40"/>
      <c r="P12" s="45">
        <f>IF(O12=0,0,O12-$E$5)</f>
        <v>0</v>
      </c>
      <c r="Q12" s="42">
        <f>IF(P12=0,0,TIME(,,((SECOND(P12)+MINUTE(P12)*60+HOUR(P12)*3600)*1)-($D$5*I12)))</f>
        <v>0</v>
      </c>
      <c r="R12" s="43"/>
      <c r="S12" s="44">
        <v>1</v>
      </c>
      <c r="T12" s="132"/>
      <c r="U12" s="40"/>
      <c r="V12" s="136">
        <f>IF(U12=0,0,U12-$E$6)</f>
        <v>0</v>
      </c>
      <c r="W12" s="42">
        <f>IF(V12=0,0,TIME(,,((SECOND(V12)+MINUTE(V12)*60+HOUR(V12)*3600)*1)-($D$6*$I12)))</f>
        <v>0</v>
      </c>
      <c r="X12" s="104"/>
      <c r="Y12" s="48">
        <v>3</v>
      </c>
      <c r="Z12" s="34">
        <f>N12+S12+Y12</f>
        <v>6</v>
      </c>
      <c r="AA12" s="40"/>
      <c r="AB12" s="136">
        <f>IF(AA12=0,0,AA12-$E$7)</f>
        <v>0</v>
      </c>
      <c r="AC12" s="42">
        <f>IF(AB12=0,0,TIME(,,((SECOND(AB12)+MINUTE(AB12)*60+HOUR(AB12)*3600)*1)-($D$7*$I12)))</f>
        <v>0</v>
      </c>
      <c r="AD12" s="104"/>
      <c r="AE12" s="48">
        <v>1</v>
      </c>
      <c r="AF12" s="34">
        <f>N12+S12+Y12+AE12</f>
        <v>7</v>
      </c>
    </row>
    <row r="13" spans="1:32" s="35" customFormat="1" ht="18" customHeight="1">
      <c r="A13" s="107"/>
      <c r="B13" s="108"/>
      <c r="C13" s="109"/>
      <c r="D13" s="110"/>
      <c r="E13" s="108"/>
      <c r="F13" s="111"/>
      <c r="G13" s="121"/>
      <c r="H13" s="109"/>
      <c r="I13" s="113"/>
      <c r="J13" s="114"/>
      <c r="K13" s="115"/>
      <c r="L13" s="114"/>
      <c r="M13" s="114"/>
      <c r="N13" s="116"/>
      <c r="O13" s="149"/>
      <c r="P13" s="45"/>
      <c r="Q13" s="104"/>
      <c r="R13" s="43"/>
      <c r="S13" s="44"/>
      <c r="T13" s="132"/>
      <c r="U13" s="103"/>
      <c r="V13" s="136"/>
      <c r="W13" s="104"/>
      <c r="X13" s="104"/>
      <c r="Y13" s="48"/>
      <c r="Z13" s="132"/>
      <c r="AA13" s="141"/>
      <c r="AB13" s="136"/>
      <c r="AC13" s="104"/>
      <c r="AD13" s="104"/>
      <c r="AE13" s="48"/>
      <c r="AF13" s="132"/>
    </row>
    <row r="14" spans="1:32" ht="18" customHeight="1">
      <c r="A14" s="29">
        <v>1</v>
      </c>
      <c r="B14" s="85" t="s">
        <v>79</v>
      </c>
      <c r="C14" s="105">
        <v>2</v>
      </c>
      <c r="D14" s="106" t="s">
        <v>27</v>
      </c>
      <c r="E14" s="100" t="s">
        <v>80</v>
      </c>
      <c r="F14" s="101">
        <v>631.2</v>
      </c>
      <c r="G14" s="122" t="s">
        <v>50</v>
      </c>
      <c r="H14" s="105">
        <v>33</v>
      </c>
      <c r="I14" s="102">
        <f>F14-611</f>
        <v>20.200000000000045</v>
      </c>
      <c r="J14" s="103">
        <v>0.6376851851851851</v>
      </c>
      <c r="K14" s="41">
        <f>IF(J14=0,0,J14-$E$5)</f>
        <v>0.012685185185185133</v>
      </c>
      <c r="L14" s="104">
        <f>IF(K14=0,0,TIME(,,((SECOND(K14)+MINUTE(K14)*60+HOUR(K14)*3600)*1)-($D$5*I14)))</f>
        <v>0.012326388888888888</v>
      </c>
      <c r="M14" s="43"/>
      <c r="N14" s="44">
        <v>1</v>
      </c>
      <c r="O14" s="103"/>
      <c r="P14" s="45">
        <f>IF(O14=0,0,O14-$E$5)</f>
        <v>0</v>
      </c>
      <c r="Q14" s="104">
        <f>IF(P14=0,0,TIME(,,((SECOND(P14)+MINUTE(P14)*60+HOUR(P14)*3600)*1)-($D$5*I14)))</f>
        <v>0</v>
      </c>
      <c r="R14" s="43"/>
      <c r="S14" s="44">
        <v>2</v>
      </c>
      <c r="T14" s="132"/>
      <c r="U14" s="46"/>
      <c r="V14" s="136">
        <f>IF(U14=0,0,U14-$E$6)</f>
        <v>0</v>
      </c>
      <c r="W14" s="104">
        <f>IF(V14=0,0,TIME(,,((SECOND(V14)+MINUTE(V14)*60+HOUR(V14)*3600)*1)-($D$6*$I14)))</f>
        <v>0</v>
      </c>
      <c r="X14" s="47"/>
      <c r="Y14" s="48">
        <v>1</v>
      </c>
      <c r="Z14" s="132">
        <f>N14+S14+Y14</f>
        <v>4</v>
      </c>
      <c r="AA14" s="76"/>
      <c r="AB14" s="136">
        <f>IF(AA14=0,0,AA14-$E$7)</f>
        <v>0</v>
      </c>
      <c r="AC14" s="104">
        <f>IF(AB14=0,0,TIME(,,((SECOND(AB14)+MINUTE(AB14)*60+HOUR(AB14)*3600)*1)-($D$7*$I14)))</f>
        <v>0</v>
      </c>
      <c r="AD14" s="47"/>
      <c r="AE14" s="48">
        <v>1</v>
      </c>
      <c r="AF14" s="132">
        <f>N14+S14+Y14+AE14</f>
        <v>5</v>
      </c>
    </row>
    <row r="15" spans="1:32" ht="18" customHeight="1">
      <c r="A15" s="51">
        <v>2</v>
      </c>
      <c r="B15" s="85" t="s">
        <v>42</v>
      </c>
      <c r="C15" s="105">
        <v>7</v>
      </c>
      <c r="D15" s="106" t="s">
        <v>27</v>
      </c>
      <c r="E15" s="100" t="s">
        <v>31</v>
      </c>
      <c r="F15" s="101">
        <v>730</v>
      </c>
      <c r="G15" s="122" t="s">
        <v>50</v>
      </c>
      <c r="H15" s="105">
        <v>33</v>
      </c>
      <c r="I15" s="70">
        <f>F15-611</f>
        <v>119</v>
      </c>
      <c r="J15" s="55">
        <v>0.6403935185185184</v>
      </c>
      <c r="K15" s="71">
        <f>IF(J15=0,0,J15-$E$5)</f>
        <v>0.015393518518518445</v>
      </c>
      <c r="L15" s="75">
        <f>IF(K15=0,0,TIME(,,((SECOND(K15)+MINUTE(K15)*60+HOUR(K15)*3600)*1)-($D$5*I15)))</f>
        <v>0.01332175925925926</v>
      </c>
      <c r="M15" s="72"/>
      <c r="N15" s="73">
        <v>2</v>
      </c>
      <c r="O15" s="40"/>
      <c r="P15" s="45">
        <f>IF(O15=0,0,O15-$E$5)</f>
        <v>0</v>
      </c>
      <c r="Q15" s="42">
        <f>IF(P15=0,0,TIME(,,((SECOND(P15)+MINUTE(P15)*60+HOUR(P15)*3600)*1)-($D$5*I15)))</f>
        <v>0</v>
      </c>
      <c r="R15" s="43"/>
      <c r="S15" s="44">
        <v>1</v>
      </c>
      <c r="T15" s="132"/>
      <c r="U15" s="46"/>
      <c r="V15" s="136">
        <f>IF(U15=0,0,U15-$E$6)</f>
        <v>0</v>
      </c>
      <c r="W15" s="42">
        <f>IF(V15=0,0,TIME(,,((SECOND(V15)+MINUTE(V15)*60+HOUR(V15)*3600)*1)-($D$6*$I15)))</f>
        <v>0</v>
      </c>
      <c r="X15" s="47"/>
      <c r="Y15" s="48">
        <v>3</v>
      </c>
      <c r="Z15" s="34">
        <f>N15+S15+Y15</f>
        <v>6</v>
      </c>
      <c r="AA15" s="46"/>
      <c r="AB15" s="136">
        <f>IF(AA15=0,0,AA15-$E$7)</f>
        <v>0</v>
      </c>
      <c r="AC15" s="104">
        <f>IF(AB15=0,0,TIME(,,((SECOND(AB15)+MINUTE(AB15)*60+HOUR(AB15)*3600)*1)-($D$7*$I15)))</f>
        <v>0</v>
      </c>
      <c r="AD15" s="47"/>
      <c r="AE15" s="48">
        <v>2</v>
      </c>
      <c r="AF15" s="34">
        <f>N15+S15+Y15+AE15</f>
        <v>8</v>
      </c>
    </row>
    <row r="16" spans="1:32" ht="18" customHeight="1">
      <c r="A16" s="107"/>
      <c r="B16" s="108"/>
      <c r="C16" s="109"/>
      <c r="D16" s="110"/>
      <c r="E16" s="108"/>
      <c r="F16" s="111"/>
      <c r="G16" s="121"/>
      <c r="H16" s="109"/>
      <c r="I16" s="113"/>
      <c r="J16" s="114"/>
      <c r="K16" s="115"/>
      <c r="L16" s="114"/>
      <c r="M16" s="114"/>
      <c r="N16" s="116"/>
      <c r="O16" s="149"/>
      <c r="P16" s="45"/>
      <c r="Q16" s="104"/>
      <c r="R16" s="43"/>
      <c r="S16" s="44"/>
      <c r="T16" s="132"/>
      <c r="U16" s="46"/>
      <c r="V16" s="136"/>
      <c r="W16" s="104"/>
      <c r="X16" s="47"/>
      <c r="Y16" s="48"/>
      <c r="Z16" s="132"/>
      <c r="AA16" s="46"/>
      <c r="AB16" s="136"/>
      <c r="AC16" s="104"/>
      <c r="AD16" s="47"/>
      <c r="AE16" s="48"/>
      <c r="AF16" s="34"/>
    </row>
    <row r="18" ht="27" customHeight="1"/>
    <row r="19" ht="27" customHeight="1"/>
  </sheetData>
  <mergeCells count="30">
    <mergeCell ref="E9:E10"/>
    <mergeCell ref="F9:F10"/>
    <mergeCell ref="H9:H10"/>
    <mergeCell ref="A9:A10"/>
    <mergeCell ref="B9:B10"/>
    <mergeCell ref="C9:C10"/>
    <mergeCell ref="D9:D10"/>
    <mergeCell ref="G9:G10"/>
    <mergeCell ref="H3:I3"/>
    <mergeCell ref="H4:I4"/>
    <mergeCell ref="J5:K5"/>
    <mergeCell ref="J9:N9"/>
    <mergeCell ref="M3:N3"/>
    <mergeCell ref="M4:N4"/>
    <mergeCell ref="M5:N5"/>
    <mergeCell ref="M6:N6"/>
    <mergeCell ref="H5:I5"/>
    <mergeCell ref="H6:I6"/>
    <mergeCell ref="R3:S3"/>
    <mergeCell ref="R4:S4"/>
    <mergeCell ref="O5:P5"/>
    <mergeCell ref="R5:S5"/>
    <mergeCell ref="AA9:AE9"/>
    <mergeCell ref="H7:I7"/>
    <mergeCell ref="AF9:AF10"/>
    <mergeCell ref="R6:S6"/>
    <mergeCell ref="O9:S9"/>
    <mergeCell ref="Z9:Z10"/>
    <mergeCell ref="U9:Y9"/>
    <mergeCell ref="T9:T10"/>
  </mergeCells>
  <conditionalFormatting sqref="AB11:AB16 P11:P16 K11:K16 V11:V16">
    <cfRule type="cellIs" priority="1" dxfId="0" operator="equal" stopIfTrue="1">
      <formula>"NULL"</formula>
    </cfRule>
  </conditionalFormatting>
  <printOptions horizontalCentered="1"/>
  <pageMargins left="0.2362204724409449" right="0.5118110236220472" top="0.5" bottom="0.1968503937007874" header="0.15748031496062992" footer="0.65"/>
  <pageSetup blackAndWhite="1" horizontalDpi="300" verticalDpi="300" orientation="landscape" paperSize="9" scale="85" r:id="rId1"/>
  <headerFooter alignWithMargins="0">
    <oddFooter>&amp;LBiograd, 08.05.2007.&amp;C&amp;P/&amp;N&amp;RREGATNI ODBOR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Penjalov</dc:creator>
  <cp:keywords/>
  <dc:description/>
  <cp:lastModifiedBy>Iztok Toplišek</cp:lastModifiedBy>
  <cp:lastPrinted>2007-05-08T15:19:01Z</cp:lastPrinted>
  <dcterms:created xsi:type="dcterms:W3CDTF">2006-05-14T13:42:57Z</dcterms:created>
  <dcterms:modified xsi:type="dcterms:W3CDTF">2007-05-16T06:49:01Z</dcterms:modified>
  <cp:category/>
  <cp:version/>
  <cp:contentType/>
  <cp:contentStatus/>
</cp:coreProperties>
</file>